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176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Pol'!$A$1:$U$246</definedName>
    <definedName name="_xlnm.Print_Area" localSheetId="0">'Pokyny pro vyplnění'!$A$1:$H$8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36" i="12"/>
  <c r="F39" i="1" s="1"/>
  <c r="F40" s="1"/>
  <c r="G9" i="12"/>
  <c r="G8" s="1"/>
  <c r="I9"/>
  <c r="K9"/>
  <c r="K8" s="1"/>
  <c r="O9"/>
  <c r="O8" s="1"/>
  <c r="Q9"/>
  <c r="U9"/>
  <c r="U8" s="1"/>
  <c r="G12"/>
  <c r="I12"/>
  <c r="K12"/>
  <c r="M12"/>
  <c r="O12"/>
  <c r="Q12"/>
  <c r="U12"/>
  <c r="G16"/>
  <c r="M16" s="1"/>
  <c r="M15" s="1"/>
  <c r="I16"/>
  <c r="I15" s="1"/>
  <c r="K16"/>
  <c r="K15" s="1"/>
  <c r="O16"/>
  <c r="O15" s="1"/>
  <c r="Q16"/>
  <c r="Q15" s="1"/>
  <c r="U16"/>
  <c r="U15" s="1"/>
  <c r="G19"/>
  <c r="I19"/>
  <c r="I18" s="1"/>
  <c r="K19"/>
  <c r="M19"/>
  <c r="O19"/>
  <c r="Q19"/>
  <c r="U19"/>
  <c r="G24"/>
  <c r="M24" s="1"/>
  <c r="I24"/>
  <c r="K24"/>
  <c r="K18" s="1"/>
  <c r="O24"/>
  <c r="O18" s="1"/>
  <c r="Q24"/>
  <c r="U24"/>
  <c r="U18" s="1"/>
  <c r="G26"/>
  <c r="I26"/>
  <c r="K26"/>
  <c r="O26"/>
  <c r="Q26"/>
  <c r="U26"/>
  <c r="G27"/>
  <c r="M27" s="1"/>
  <c r="I27"/>
  <c r="K27"/>
  <c r="O27"/>
  <c r="Q27"/>
  <c r="U27"/>
  <c r="G28"/>
  <c r="M28" s="1"/>
  <c r="I28"/>
  <c r="K28"/>
  <c r="O28"/>
  <c r="Q28"/>
  <c r="U28"/>
  <c r="G29"/>
  <c r="I29"/>
  <c r="K29"/>
  <c r="M29"/>
  <c r="O29"/>
  <c r="Q29"/>
  <c r="U29"/>
  <c r="G31"/>
  <c r="M31" s="1"/>
  <c r="M30" s="1"/>
  <c r="I31"/>
  <c r="I30" s="1"/>
  <c r="K31"/>
  <c r="K30" s="1"/>
  <c r="O31"/>
  <c r="O30" s="1"/>
  <c r="Q31"/>
  <c r="Q30" s="1"/>
  <c r="U31"/>
  <c r="U30" s="1"/>
  <c r="K32"/>
  <c r="U32"/>
  <c r="G33"/>
  <c r="G32" s="1"/>
  <c r="I52" i="1" s="1"/>
  <c r="I33" i="12"/>
  <c r="I32" s="1"/>
  <c r="K33"/>
  <c r="M33"/>
  <c r="M32" s="1"/>
  <c r="O33"/>
  <c r="O32" s="1"/>
  <c r="Q33"/>
  <c r="Q32" s="1"/>
  <c r="U33"/>
  <c r="G36"/>
  <c r="M36" s="1"/>
  <c r="I36"/>
  <c r="K36"/>
  <c r="O36"/>
  <c r="Q36"/>
  <c r="U36"/>
  <c r="G38"/>
  <c r="M38" s="1"/>
  <c r="I38"/>
  <c r="K38"/>
  <c r="O38"/>
  <c r="Q38"/>
  <c r="U38"/>
  <c r="G41"/>
  <c r="I41"/>
  <c r="K41"/>
  <c r="M41"/>
  <c r="O41"/>
  <c r="Q41"/>
  <c r="U41"/>
  <c r="G42"/>
  <c r="M42" s="1"/>
  <c r="I42"/>
  <c r="K42"/>
  <c r="O42"/>
  <c r="Q42"/>
  <c r="U42"/>
  <c r="G43"/>
  <c r="M43" s="1"/>
  <c r="I43"/>
  <c r="K43"/>
  <c r="O43"/>
  <c r="Q43"/>
  <c r="U43"/>
  <c r="G44"/>
  <c r="M44" s="1"/>
  <c r="I44"/>
  <c r="K44"/>
  <c r="O44"/>
  <c r="Q44"/>
  <c r="U44"/>
  <c r="G45"/>
  <c r="I45"/>
  <c r="K45"/>
  <c r="M45"/>
  <c r="O45"/>
  <c r="Q45"/>
  <c r="U45"/>
  <c r="G47"/>
  <c r="M47" s="1"/>
  <c r="I47"/>
  <c r="K47"/>
  <c r="O47"/>
  <c r="Q47"/>
  <c r="U47"/>
  <c r="G49"/>
  <c r="I49"/>
  <c r="K49"/>
  <c r="O49"/>
  <c r="Q49"/>
  <c r="U49"/>
  <c r="G50"/>
  <c r="M50" s="1"/>
  <c r="I50"/>
  <c r="K50"/>
  <c r="O50"/>
  <c r="Q50"/>
  <c r="U50"/>
  <c r="G62"/>
  <c r="M62" s="1"/>
  <c r="I62"/>
  <c r="K62"/>
  <c r="O62"/>
  <c r="Q62"/>
  <c r="U62"/>
  <c r="G89"/>
  <c r="I89"/>
  <c r="K89"/>
  <c r="M89"/>
  <c r="O89"/>
  <c r="Q89"/>
  <c r="U89"/>
  <c r="G91"/>
  <c r="M91" s="1"/>
  <c r="I91"/>
  <c r="K91"/>
  <c r="O91"/>
  <c r="Q91"/>
  <c r="U91"/>
  <c r="G94"/>
  <c r="M94" s="1"/>
  <c r="I94"/>
  <c r="K94"/>
  <c r="O94"/>
  <c r="Q94"/>
  <c r="U94"/>
  <c r="G96"/>
  <c r="M96" s="1"/>
  <c r="I96"/>
  <c r="K96"/>
  <c r="O96"/>
  <c r="Q96"/>
  <c r="U96"/>
  <c r="G97"/>
  <c r="I97"/>
  <c r="K97"/>
  <c r="M97"/>
  <c r="O97"/>
  <c r="Q97"/>
  <c r="U97"/>
  <c r="G98"/>
  <c r="M98" s="1"/>
  <c r="I98"/>
  <c r="K98"/>
  <c r="O98"/>
  <c r="Q98"/>
  <c r="U98"/>
  <c r="G99"/>
  <c r="M99" s="1"/>
  <c r="I99"/>
  <c r="K99"/>
  <c r="O99"/>
  <c r="Q99"/>
  <c r="U99"/>
  <c r="G101"/>
  <c r="M101" s="1"/>
  <c r="I101"/>
  <c r="K101"/>
  <c r="O101"/>
  <c r="Q101"/>
  <c r="U101"/>
  <c r="G103"/>
  <c r="I103"/>
  <c r="K103"/>
  <c r="M103"/>
  <c r="O103"/>
  <c r="Q103"/>
  <c r="U103"/>
  <c r="G105"/>
  <c r="M105" s="1"/>
  <c r="M104" s="1"/>
  <c r="I105"/>
  <c r="I104" s="1"/>
  <c r="K105"/>
  <c r="K104" s="1"/>
  <c r="O105"/>
  <c r="O104" s="1"/>
  <c r="Q105"/>
  <c r="Q104" s="1"/>
  <c r="U105"/>
  <c r="U104" s="1"/>
  <c r="K107"/>
  <c r="U107"/>
  <c r="G108"/>
  <c r="G107" s="1"/>
  <c r="I56" i="1" s="1"/>
  <c r="I108" i="12"/>
  <c r="I107" s="1"/>
  <c r="K108"/>
  <c r="M108"/>
  <c r="M107" s="1"/>
  <c r="O108"/>
  <c r="O107" s="1"/>
  <c r="Q108"/>
  <c r="Q107" s="1"/>
  <c r="U108"/>
  <c r="G111"/>
  <c r="M111" s="1"/>
  <c r="M110" s="1"/>
  <c r="I111"/>
  <c r="I110" s="1"/>
  <c r="K111"/>
  <c r="K110" s="1"/>
  <c r="O111"/>
  <c r="O110" s="1"/>
  <c r="Q111"/>
  <c r="Q110" s="1"/>
  <c r="U111"/>
  <c r="U110" s="1"/>
  <c r="G113"/>
  <c r="I113"/>
  <c r="K113"/>
  <c r="M113"/>
  <c r="O113"/>
  <c r="Q113"/>
  <c r="U113"/>
  <c r="G114"/>
  <c r="M114" s="1"/>
  <c r="I114"/>
  <c r="K114"/>
  <c r="O114"/>
  <c r="Q114"/>
  <c r="U114"/>
  <c r="G115"/>
  <c r="M115" s="1"/>
  <c r="I115"/>
  <c r="K115"/>
  <c r="O115"/>
  <c r="Q115"/>
  <c r="U115"/>
  <c r="G116"/>
  <c r="M116" s="1"/>
  <c r="I116"/>
  <c r="K116"/>
  <c r="O116"/>
  <c r="Q116"/>
  <c r="U116"/>
  <c r="Q117"/>
  <c r="G118"/>
  <c r="G117" s="1"/>
  <c r="I59" i="1" s="1"/>
  <c r="I118" i="12"/>
  <c r="I117" s="1"/>
  <c r="K118"/>
  <c r="K117" s="1"/>
  <c r="O118"/>
  <c r="O117" s="1"/>
  <c r="Q118"/>
  <c r="U118"/>
  <c r="U117" s="1"/>
  <c r="G120"/>
  <c r="I120"/>
  <c r="K120"/>
  <c r="O120"/>
  <c r="Q120"/>
  <c r="U120"/>
  <c r="G122"/>
  <c r="I122"/>
  <c r="K122"/>
  <c r="M122"/>
  <c r="O122"/>
  <c r="Q122"/>
  <c r="U122"/>
  <c r="G123"/>
  <c r="M123" s="1"/>
  <c r="I123"/>
  <c r="K123"/>
  <c r="O123"/>
  <c r="Q123"/>
  <c r="U123"/>
  <c r="G124"/>
  <c r="M124" s="1"/>
  <c r="I124"/>
  <c r="K124"/>
  <c r="O124"/>
  <c r="Q124"/>
  <c r="U124"/>
  <c r="G126"/>
  <c r="M126" s="1"/>
  <c r="I126"/>
  <c r="K126"/>
  <c r="O126"/>
  <c r="Q126"/>
  <c r="U126"/>
  <c r="G127"/>
  <c r="I127"/>
  <c r="K127"/>
  <c r="M127"/>
  <c r="O127"/>
  <c r="Q127"/>
  <c r="U127"/>
  <c r="G129"/>
  <c r="M129" s="1"/>
  <c r="I129"/>
  <c r="K129"/>
  <c r="O129"/>
  <c r="Q129"/>
  <c r="U129"/>
  <c r="G130"/>
  <c r="M130" s="1"/>
  <c r="I130"/>
  <c r="K130"/>
  <c r="O130"/>
  <c r="Q130"/>
  <c r="U130"/>
  <c r="G131"/>
  <c r="M131" s="1"/>
  <c r="I131"/>
  <c r="K131"/>
  <c r="O131"/>
  <c r="Q131"/>
  <c r="U131"/>
  <c r="G132"/>
  <c r="I132"/>
  <c r="K132"/>
  <c r="M132"/>
  <c r="O132"/>
  <c r="Q132"/>
  <c r="U132"/>
  <c r="G133"/>
  <c r="M133" s="1"/>
  <c r="I133"/>
  <c r="K133"/>
  <c r="O133"/>
  <c r="Q133"/>
  <c r="U133"/>
  <c r="G134"/>
  <c r="M134" s="1"/>
  <c r="I134"/>
  <c r="K134"/>
  <c r="O134"/>
  <c r="Q134"/>
  <c r="U134"/>
  <c r="G136"/>
  <c r="I136"/>
  <c r="I135" s="1"/>
  <c r="K136"/>
  <c r="M136"/>
  <c r="O136"/>
  <c r="Q136"/>
  <c r="U136"/>
  <c r="G137"/>
  <c r="I137"/>
  <c r="K137"/>
  <c r="K135" s="1"/>
  <c r="O137"/>
  <c r="O135" s="1"/>
  <c r="Q137"/>
  <c r="U137"/>
  <c r="U135" s="1"/>
  <c r="G139"/>
  <c r="I139"/>
  <c r="K139"/>
  <c r="O139"/>
  <c r="Q139"/>
  <c r="U139"/>
  <c r="G144"/>
  <c r="M144" s="1"/>
  <c r="I144"/>
  <c r="K144"/>
  <c r="O144"/>
  <c r="Q144"/>
  <c r="U144"/>
  <c r="G146"/>
  <c r="M146" s="1"/>
  <c r="I146"/>
  <c r="K146"/>
  <c r="O146"/>
  <c r="Q146"/>
  <c r="U146"/>
  <c r="G147"/>
  <c r="I147"/>
  <c r="K147"/>
  <c r="M147"/>
  <c r="O147"/>
  <c r="Q147"/>
  <c r="U147"/>
  <c r="G153"/>
  <c r="M153" s="1"/>
  <c r="I153"/>
  <c r="K153"/>
  <c r="O153"/>
  <c r="Q153"/>
  <c r="U153"/>
  <c r="G162"/>
  <c r="M162" s="1"/>
  <c r="I162"/>
  <c r="K162"/>
  <c r="O162"/>
  <c r="Q162"/>
  <c r="U162"/>
  <c r="G164"/>
  <c r="G163" s="1"/>
  <c r="I63" i="1" s="1"/>
  <c r="I164" i="12"/>
  <c r="I163" s="1"/>
  <c r="K164"/>
  <c r="K163" s="1"/>
  <c r="O164"/>
  <c r="O163" s="1"/>
  <c r="Q164"/>
  <c r="Q163" s="1"/>
  <c r="U164"/>
  <c r="U163" s="1"/>
  <c r="G172"/>
  <c r="I172"/>
  <c r="K172"/>
  <c r="M172"/>
  <c r="O172"/>
  <c r="Q172"/>
  <c r="U172"/>
  <c r="G174"/>
  <c r="G171" s="1"/>
  <c r="I64" i="1" s="1"/>
  <c r="I174" i="12"/>
  <c r="K174"/>
  <c r="O174"/>
  <c r="Q174"/>
  <c r="U174"/>
  <c r="G182"/>
  <c r="M182" s="1"/>
  <c r="I182"/>
  <c r="K182"/>
  <c r="O182"/>
  <c r="Q182"/>
  <c r="U182"/>
  <c r="G184"/>
  <c r="M184" s="1"/>
  <c r="I184"/>
  <c r="K184"/>
  <c r="O184"/>
  <c r="Q184"/>
  <c r="U184"/>
  <c r="G187"/>
  <c r="I187"/>
  <c r="K187"/>
  <c r="O187"/>
  <c r="O186" s="1"/>
  <c r="Q187"/>
  <c r="U187"/>
  <c r="U186" s="1"/>
  <c r="G195"/>
  <c r="I195"/>
  <c r="I186" s="1"/>
  <c r="K195"/>
  <c r="M195"/>
  <c r="O195"/>
  <c r="Q195"/>
  <c r="U195"/>
  <c r="G200"/>
  <c r="M200" s="1"/>
  <c r="I200"/>
  <c r="K200"/>
  <c r="O200"/>
  <c r="Q200"/>
  <c r="U200"/>
  <c r="I201"/>
  <c r="G202"/>
  <c r="G201" s="1"/>
  <c r="I66" i="1" s="1"/>
  <c r="I202" i="12"/>
  <c r="K202"/>
  <c r="K201" s="1"/>
  <c r="O202"/>
  <c r="O201" s="1"/>
  <c r="Q202"/>
  <c r="Q201" s="1"/>
  <c r="U202"/>
  <c r="U201" s="1"/>
  <c r="G205"/>
  <c r="I205"/>
  <c r="K205"/>
  <c r="O205"/>
  <c r="Q205"/>
  <c r="U205"/>
  <c r="G206"/>
  <c r="M206" s="1"/>
  <c r="I206"/>
  <c r="K206"/>
  <c r="O206"/>
  <c r="Q206"/>
  <c r="U206"/>
  <c r="G207"/>
  <c r="M207" s="1"/>
  <c r="I207"/>
  <c r="K207"/>
  <c r="O207"/>
  <c r="Q207"/>
  <c r="U207"/>
  <c r="Q209"/>
  <c r="G210"/>
  <c r="G209" s="1"/>
  <c r="I68" i="1" s="1"/>
  <c r="I210" i="12"/>
  <c r="I209" s="1"/>
  <c r="K210"/>
  <c r="K209" s="1"/>
  <c r="O210"/>
  <c r="O209" s="1"/>
  <c r="Q210"/>
  <c r="U210"/>
  <c r="U209" s="1"/>
  <c r="Q226"/>
  <c r="G227"/>
  <c r="G226" s="1"/>
  <c r="I69" i="1" s="1"/>
  <c r="I227" i="12"/>
  <c r="I226" s="1"/>
  <c r="K227"/>
  <c r="K226" s="1"/>
  <c r="O227"/>
  <c r="O226" s="1"/>
  <c r="Q227"/>
  <c r="U227"/>
  <c r="U226" s="1"/>
  <c r="G229"/>
  <c r="G228" s="1"/>
  <c r="I70" i="1" s="1"/>
  <c r="I229" i="12"/>
  <c r="I228" s="1"/>
  <c r="K229"/>
  <c r="K228" s="1"/>
  <c r="M229"/>
  <c r="M228" s="1"/>
  <c r="O229"/>
  <c r="O228" s="1"/>
  <c r="Q229"/>
  <c r="Q228" s="1"/>
  <c r="U229"/>
  <c r="U228" s="1"/>
  <c r="G231"/>
  <c r="M231" s="1"/>
  <c r="I231"/>
  <c r="K231"/>
  <c r="O231"/>
  <c r="Q231"/>
  <c r="U231"/>
  <c r="G233"/>
  <c r="M233" s="1"/>
  <c r="I233"/>
  <c r="K233"/>
  <c r="O233"/>
  <c r="O230" s="1"/>
  <c r="Q233"/>
  <c r="U233"/>
  <c r="U230" s="1"/>
  <c r="I20" i="1"/>
  <c r="G27"/>
  <c r="J28"/>
  <c r="J26"/>
  <c r="G38"/>
  <c r="F38"/>
  <c r="H32"/>
  <c r="J23"/>
  <c r="J24"/>
  <c r="J25"/>
  <c r="J27"/>
  <c r="E26"/>
  <c r="I18" l="1"/>
  <c r="G204" i="12"/>
  <c r="I67" i="1" s="1"/>
  <c r="Q171" i="12"/>
  <c r="K230"/>
  <c r="Q230"/>
  <c r="I230"/>
  <c r="Q204"/>
  <c r="I204"/>
  <c r="U204"/>
  <c r="O204"/>
  <c r="K186"/>
  <c r="G186"/>
  <c r="I65" i="1" s="1"/>
  <c r="U171" i="12"/>
  <c r="O171"/>
  <c r="K171"/>
  <c r="M164"/>
  <c r="M163" s="1"/>
  <c r="Q135"/>
  <c r="Q119"/>
  <c r="I119"/>
  <c r="U119"/>
  <c r="O119"/>
  <c r="K112"/>
  <c r="Q112"/>
  <c r="I112"/>
  <c r="G110"/>
  <c r="I57" i="1" s="1"/>
  <c r="I17" s="1"/>
  <c r="G104" i="12"/>
  <c r="I55" i="1" s="1"/>
  <c r="K48" i="12"/>
  <c r="G48"/>
  <c r="I54" i="1" s="1"/>
  <c r="U35" i="12"/>
  <c r="O35"/>
  <c r="G30"/>
  <c r="I51" i="1" s="1"/>
  <c r="K25" i="12"/>
  <c r="G25"/>
  <c r="I50" i="1" s="1"/>
  <c r="Q18" i="12"/>
  <c r="G15"/>
  <c r="I48" i="1" s="1"/>
  <c r="I47"/>
  <c r="K204" i="12"/>
  <c r="Q186"/>
  <c r="Q138"/>
  <c r="I138"/>
  <c r="K119"/>
  <c r="G119"/>
  <c r="I60" i="1" s="1"/>
  <c r="U112" i="12"/>
  <c r="O112"/>
  <c r="Q48"/>
  <c r="I48"/>
  <c r="U48"/>
  <c r="O48"/>
  <c r="K35"/>
  <c r="Q35"/>
  <c r="I35"/>
  <c r="Q25"/>
  <c r="I25"/>
  <c r="U25"/>
  <c r="O25"/>
  <c r="Q8"/>
  <c r="M9"/>
  <c r="M8" s="1"/>
  <c r="I8"/>
  <c r="AD236"/>
  <c r="G39" i="1" s="1"/>
  <c r="G40" s="1"/>
  <c r="G25" s="1"/>
  <c r="G26" s="1"/>
  <c r="M230" i="12"/>
  <c r="G230"/>
  <c r="I71" i="1" s="1"/>
  <c r="I19" s="1"/>
  <c r="M227" i="12"/>
  <c r="M226" s="1"/>
  <c r="M210"/>
  <c r="M209" s="1"/>
  <c r="M205"/>
  <c r="M204" s="1"/>
  <c r="M202"/>
  <c r="M201" s="1"/>
  <c r="M187"/>
  <c r="M186" s="1"/>
  <c r="M174"/>
  <c r="M171" s="1"/>
  <c r="U138"/>
  <c r="O138"/>
  <c r="M137"/>
  <c r="G135"/>
  <c r="I61" i="1" s="1"/>
  <c r="M135" i="12"/>
  <c r="M35"/>
  <c r="I171"/>
  <c r="K138"/>
  <c r="G138"/>
  <c r="I62" i="1" s="1"/>
  <c r="M139" i="12"/>
  <c r="M138" s="1"/>
  <c r="M112"/>
  <c r="M18"/>
  <c r="G112"/>
  <c r="I58" i="1" s="1"/>
  <c r="G35" i="12"/>
  <c r="I53" i="1" s="1"/>
  <c r="G18" i="12"/>
  <c r="I49" i="1" s="1"/>
  <c r="M120" i="12"/>
  <c r="M119" s="1"/>
  <c r="M118"/>
  <c r="M117" s="1"/>
  <c r="M49"/>
  <c r="M48" s="1"/>
  <c r="M26"/>
  <c r="M25" s="1"/>
  <c r="G236" l="1"/>
  <c r="I72" i="1"/>
  <c r="I16"/>
  <c r="I21" s="1"/>
  <c r="H39"/>
  <c r="H40" s="1"/>
  <c r="G28"/>
  <c r="I39"/>
  <c r="I40" s="1"/>
  <c r="J39" s="1"/>
  <c r="J40" s="1"/>
  <c r="G29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<sst xmlns="http://schemas.openxmlformats.org/spreadsheetml/2006/main" count="849" uniqueCount="398">
  <si>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</si>
  <si>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</si>
  <si>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</si>
  <si>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</si>
  <si>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</si>
  <si>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</si>
  <si>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</si>
  <si>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</si>
  <si>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</si>
  <si>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</si>
  <si>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</si>
  <si>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</si>
  <si>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</si>
  <si>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</si>
  <si>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</si>
  <si>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</si>
  <si>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</si>
  <si>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</si>
  <si>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</si>
  <si>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</si>
  <si>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</si>
  <si>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</si>
  <si>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</si>
  <si>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</si>
  <si>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</si>
  <si>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</si>
  <si>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</si>
  <si>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</si>
  <si>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</si>
  <si>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</si>
  <si>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</si>
  <si>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</si>
  <si>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</si>
  <si>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</si>
  <si>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</si>
  <si>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</si>
  <si>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</si>
  <si>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</si>
  <si>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Zakázka:</t>
  </si>
  <si>
    <t>Z:</t>
  </si>
  <si>
    <t>Položkový rozpočet</t>
  </si>
  <si>
    <t>Křtiny</t>
  </si>
  <si>
    <t>Rozpočet:</t>
  </si>
  <si>
    <t>Misto</t>
  </si>
  <si>
    <t>Ing. Tomáš Zajíček</t>
  </si>
  <si>
    <t>Byt správce, ŠLP Masarykův les Křtiny</t>
  </si>
  <si>
    <t>Mendelova univerzita v Brně</t>
  </si>
  <si>
    <t>Zemědělská 1665/1</t>
  </si>
  <si>
    <t>Brno</t>
  </si>
  <si>
    <t>613 00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</si>
  <si>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</si>
  <si>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</si>
  <si>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</si>
  <si>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</si>
  <si>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</si>
  <si>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</si>
  <si>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</si>
  <si>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</si>
  <si>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</si>
  <si>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</si>
  <si>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64</t>
  </si>
  <si>
    <t>Výplně otvorů</t>
  </si>
  <si>
    <t>90</t>
  </si>
  <si>
    <t>Přípočty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</si>
  <si>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</si>
  <si>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</si>
  <si>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</si>
  <si>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</si>
  <si>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</si>
  <si>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</si>
  <si>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</si>
  <si>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</si>
  <si>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</si>
  <si>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</si>
  <si>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720</t>
  </si>
  <si>
    <t>Zdravotechnická instalace</t>
  </si>
  <si>
    <t>725</t>
  </si>
  <si>
    <t>Zařizovací předměty</t>
  </si>
  <si>
    <t>730</t>
  </si>
  <si>
    <t>Ústřední vytápění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</si>
  <si>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</si>
  <si>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</si>
  <si>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</si>
  <si>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</si>
  <si>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</si>
  <si>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</si>
  <si>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</si>
  <si>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</si>
  <si>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</si>
  <si>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</si>
  <si>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</si>
  <si>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</si>
  <si>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782</t>
  </si>
  <si>
    <t>Konstrukce z přírodního kamene</t>
  </si>
  <si>
    <t>783</t>
  </si>
  <si>
    <t>Nátěry</t>
  </si>
  <si>
    <t>784</t>
  </si>
  <si>
    <t>Malby</t>
  </si>
  <si>
    <t>M21</t>
  </si>
  <si>
    <t>Elektromontáže</t>
  </si>
  <si>
    <t>M22</t>
  </si>
  <si>
    <t>Montáž sdělovací a zabezp.tech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</si>
  <si>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</si>
  <si>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</si>
  <si>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</si>
  <si>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</si>
  <si>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</si>
  <si>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</si>
  <si>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</si>
  <si>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</si>
  <si>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</si>
  <si>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</si>
  <si>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</si>
  <si>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</si>
  <si>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</si>
  <si>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</si>
  <si>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</si>
  <si>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</si>
  <si>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</si>
  <si>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</si>
  <si>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</si>
  <si>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</si>
  <si>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</si>
  <si>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</si>
  <si>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</si>
  <si>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</si>
  <si>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</si>
  <si>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</si>
  <si>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</si>
  <si>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</si>
  <si>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</si>
  <si>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342012221R00</t>
  </si>
  <si>
    <t>Příčka SDK tl.100 mm,ocel.kce,1x oplášť.,RB 12,5mm</t>
  </si>
  <si>
    <t>m2</t>
  </si>
  <si>
    <t>POL1_0</t>
  </si>
  <si>
    <t>příčka v m.č.105::4,07*2,6</t>
  </si>
  <si>
    <t>VV</t>
  </si>
  <si>
    <t>odpočet otvorů::-(1,4*2,0+0,8*2,0)</t>
  </si>
  <si>
    <t>342270042RAA</t>
  </si>
  <si>
    <t>Příčka z desek porobet. hladkých, tloušťka 10 cm, tvárnice 600 x 250 x 100 mm, P 3 - 550</t>
  </si>
  <si>
    <t>POL2_0</t>
  </si>
  <si>
    <t>m.č. 111, 109 a 110::2,6*(2,2*2+0,9+1,7)</t>
  </si>
  <si>
    <t>odpočet otvorů::-(0,7*2,0*3)</t>
  </si>
  <si>
    <t>416021121R00</t>
  </si>
  <si>
    <t>Podhledy SDK, kovová.kce CD. 1x deska RB 12,5 mm</t>
  </si>
  <si>
    <t>plochy místností::5,09+20,7+22,63+12,49+9,79+1,54+1,26+8,28+4,18+2,76+1,12</t>
  </si>
  <si>
    <t>612481211RU1</t>
  </si>
  <si>
    <t>Montáž výztužné sítě (perlinky) do stěrky-stěny, včetně výztužné sítě a stěrkového tmelu Terranova</t>
  </si>
  <si>
    <t>Začátek provozního součtu</t>
  </si>
  <si>
    <t xml:space="preserve">  plocha příček z Ytongu:14,0*2</t>
  </si>
  <si>
    <t>Konec provozního součtu</t>
  </si>
  <si>
    <t>celkem:28</t>
  </si>
  <si>
    <t>612471411R00</t>
  </si>
  <si>
    <t>Úprava vnitřních stěn aktivovaným štukem</t>
  </si>
  <si>
    <t>642941221RT1</t>
  </si>
  <si>
    <t>Pouzdro pro posuvné dveře protilehlé, do SDK, protilehlé pouzdro 1250/1970 mm</t>
  </si>
  <si>
    <t>kus</t>
  </si>
  <si>
    <t>642941220R00</t>
  </si>
  <si>
    <t>Osazení pouzdra pro posuv. dveře protileh., do SDK</t>
  </si>
  <si>
    <t>642942212RT2</t>
  </si>
  <si>
    <t>Osazení zárubně do sádrokarton. příčky tl. 100 mm, včetně dodávky zárubně  800/100</t>
  </si>
  <si>
    <t>642942111RT3</t>
  </si>
  <si>
    <t>Osazení zárubní dveřních ocelových, pl. do 2,5 m2, včetně dodávky zárubně  70 x 197 x 11 cm</t>
  </si>
  <si>
    <t>90-RT1</t>
  </si>
  <si>
    <t>Nespecifikovatelné práce - odhad</t>
  </si>
  <si>
    <t>HZS</t>
  </si>
  <si>
    <t>941955001R00</t>
  </si>
  <si>
    <t>Lešení lehké pomocné, výška podlahy do 1,2 m</t>
  </si>
  <si>
    <t>5,09+20,7+22,63+12,49+9,79+1,54+1,26+8,28+4,18+2,76+1,12</t>
  </si>
  <si>
    <t>962031133R00</t>
  </si>
  <si>
    <t>Bourání příček cihelných tl. 15 cm</t>
  </si>
  <si>
    <t>m.č.1.09:2,2*2,6</t>
  </si>
  <si>
    <t>962031132R00</t>
  </si>
  <si>
    <t>Bourání příček cihelných tl. 10 cm</t>
  </si>
  <si>
    <t>0,665*2,6+0,8*2,0+0,3*2,0+1,4*2,1+1,8*0,8</t>
  </si>
  <si>
    <t>odpočet otvorů::-(0,7*2,0+0,2*2,0+0,8*2,0)</t>
  </si>
  <si>
    <t>969021111R00</t>
  </si>
  <si>
    <t>Vybourání kanalizačního potrubí DN do 100 mm, litina</t>
  </si>
  <si>
    <t>m</t>
  </si>
  <si>
    <t>96-RT1</t>
  </si>
  <si>
    <t>DMT stávajícího trubního vedení (ÚT, ZTI) do DN 52</t>
  </si>
  <si>
    <t>soubor</t>
  </si>
  <si>
    <t>968061125R00</t>
  </si>
  <si>
    <t>Vyvěšení dřevěných dveřních křídel pl. do 2 m2</t>
  </si>
  <si>
    <t>968072455R00</t>
  </si>
  <si>
    <t>Vybourání kovových dveřních zárubní pl. do 2 m2</t>
  </si>
  <si>
    <t>965041321R00</t>
  </si>
  <si>
    <t>Bourání lehčených mazanin, tl.10 cm, pl. 1 m2</t>
  </si>
  <si>
    <t>m3</t>
  </si>
  <si>
    <t>obnažení napojení kanalizace na WC:1,0*1,0*0,3</t>
  </si>
  <si>
    <t>968091002R00</t>
  </si>
  <si>
    <t>Bourání parapetů teracových š. do 60 cm tl.3 cm</t>
  </si>
  <si>
    <t>974031123R00</t>
  </si>
  <si>
    <t>Vysekání rýh ve zdi cihelné 3 x 10 cm</t>
  </si>
  <si>
    <t>978059531R00</t>
  </si>
  <si>
    <t>Odsekání vnitřních obkladů stěn nad 2 m2</t>
  </si>
  <si>
    <t>stávající koupelna::2,0*(0,8+1,7+0,8+0,7)</t>
  </si>
  <si>
    <t>stávající kuchyň::0,8*1,4+0,6*(3,05+0,8)</t>
  </si>
  <si>
    <t>pásky okolo stěn (soklík)::6,495</t>
  </si>
  <si>
    <t xml:space="preserve">  kuchyň:0,15*(4,02+3,05+4,02+3,05-0,8-0,8)</t>
  </si>
  <si>
    <t xml:space="preserve">  zádveří::0,2*(1,5+3,05*2-0,8+0,4+0,4)</t>
  </si>
  <si>
    <t xml:space="preserve">  chodba::0,1*(4,2*2+1,8*2-0,6-0,8+2*0,4)</t>
  </si>
  <si>
    <t xml:space="preserve">  chodba::0,1*(2,0*2+4,07*2-2*0,6-2*0,8-1,5)</t>
  </si>
  <si>
    <t xml:space="preserve">  spíž, koupelna, WC::0,1*(1,4*4+1,1*2+0,9*2-2*0,6)+0,1*(1,6+1,7)</t>
  </si>
  <si>
    <t xml:space="preserve">  Mezisoučet</t>
  </si>
  <si>
    <t>978013141R00</t>
  </si>
  <si>
    <t>Otlučení omítek vnitřních stěn v rozsahu do 30 %</t>
  </si>
  <si>
    <t>plochy místností::32,32+48,0+44,03+21,76+18,11+34,67+11,8+10,76+30,0</t>
  </si>
  <si>
    <t xml:space="preserve">  chodba 108:2,6*(4,2*2+1,8*2)+0,4*(2,0*2+0,8 + 2,0*2+1,0)-(0,6+0,8)*2</t>
  </si>
  <si>
    <t xml:space="preserve">  obývací pokoj 103::2,6*(5,3*2+4,2*2)+0,4*(2,0*2+1,0)+0,15*(4*2,37+2*1,2)</t>
  </si>
  <si>
    <t xml:space="preserve">  -(0,8*1,97+2*1,2*1,5)</t>
  </si>
  <si>
    <t xml:space="preserve">  ložnice 102::2,6*(3,87*2+5,25*2)+0,15*(4*2,37+2*1,2)</t>
  </si>
  <si>
    <t xml:space="preserve">  chodba 101::2,6*(1,5+3,05*2)+0,4*(2,0*2+1,0)</t>
  </si>
  <si>
    <t xml:space="preserve">  chodba 105::2,6*(4,075+2*2,0)+2,6*1,2</t>
  </si>
  <si>
    <t xml:space="preserve">  -(0,6*2,0+3*0,8*2,0)</t>
  </si>
  <si>
    <t xml:space="preserve">  kuchyň 104::2,6*(4,025*2+3,05*2)+0,15*(2,35*2+1,2)</t>
  </si>
  <si>
    <t xml:space="preserve">  -(1,2*1,5+0,6*2,0)</t>
  </si>
  <si>
    <t xml:space="preserve">  spíž 106::2,6*(1,4*2+1,1*2)-0,6*2,0</t>
  </si>
  <si>
    <t xml:space="preserve">  technická místnost 107::2,6*(1,4*2+0,9*2)-0,6*2,0</t>
  </si>
  <si>
    <t xml:space="preserve">  místnosti 111,109,110::2,6*(4,2*2+2,2*2)</t>
  </si>
  <si>
    <t xml:space="preserve">  -(0,8*2,6+0,6*2,0)</t>
  </si>
  <si>
    <t>973031334R00</t>
  </si>
  <si>
    <t>Vysekání kapes zeď cih, MVC pl. 0,16 m2, hl. 15 cm</t>
  </si>
  <si>
    <t>4*(2,6/1,0)</t>
  </si>
  <si>
    <t>979082111R00</t>
  </si>
  <si>
    <t>Vnitrostaveništní doprava suti do 10 m</t>
  </si>
  <si>
    <t>t</t>
  </si>
  <si>
    <t>stavební suť.:4,06+3,01+0,13+1,31+0,14</t>
  </si>
  <si>
    <t>odpad SDK a ostatní směs:2,0</t>
  </si>
  <si>
    <t>979082121R00</t>
  </si>
  <si>
    <t>Příplatek k vnitrost. dopravě suti za dalších 5 m</t>
  </si>
  <si>
    <t>20/5*10,65</t>
  </si>
  <si>
    <t>979011111R00</t>
  </si>
  <si>
    <t>Svislá doprava suti a vybour. hmot za 2.NP a 1.PP</t>
  </si>
  <si>
    <t>979999998R00</t>
  </si>
  <si>
    <t xml:space="preserve">Poplatek za skládku suti 5% příměsí </t>
  </si>
  <si>
    <t>979081111RT2</t>
  </si>
  <si>
    <t>Odvoz suti a vybour. hmot na skládku do 1 km, kontejner 4 t</t>
  </si>
  <si>
    <t>979081121R00</t>
  </si>
  <si>
    <t>Příplatek k odvozu za každý další 1 km</t>
  </si>
  <si>
    <t>25*10,65</t>
  </si>
  <si>
    <t>979097011R00</t>
  </si>
  <si>
    <t>Pronájem kontejneru 4 t</t>
  </si>
  <si>
    <t xml:space="preserve">den   </t>
  </si>
  <si>
    <t>14</t>
  </si>
  <si>
    <t>979990110R00</t>
  </si>
  <si>
    <t>Poplatek za skládku suti - sádrokartonové desky</t>
  </si>
  <si>
    <t>999281108R00</t>
  </si>
  <si>
    <t>Přesun hmot pro opravy a údržbu do výšky 12 m</t>
  </si>
  <si>
    <t>0,89+1,06+0,32+0,18+0,11+0,11</t>
  </si>
  <si>
    <t>711210010RAA</t>
  </si>
  <si>
    <t>Nátěr hydroizolační těsnicí hmotou,  proti vlhkosti, vč. koutových pásků</t>
  </si>
  <si>
    <t>m.č.109:4,18+0,3*(1,9+2,2+1,1+0,5)*0,3+1,7*2,0+0,8*2,0-0,7</t>
  </si>
  <si>
    <t>720-RT1</t>
  </si>
  <si>
    <t>Zdravotechnická instalace-dle rozpočtu specialisty, viz příloha</t>
  </si>
  <si>
    <t>725119401R00</t>
  </si>
  <si>
    <t>Montáž předstěnových systémů pro zazdění</t>
  </si>
  <si>
    <t>725110811R00</t>
  </si>
  <si>
    <t>Demontáž klozetů splachovacích</t>
  </si>
  <si>
    <t>725210821R00</t>
  </si>
  <si>
    <t>Demontáž umyvadel bez výtokových armatur</t>
  </si>
  <si>
    <t>725220832R00</t>
  </si>
  <si>
    <t xml:space="preserve">Demontáž van litinových </t>
  </si>
  <si>
    <t>730-RT1</t>
  </si>
  <si>
    <t>Ústřední vytápění - dle rozpočtu specialisty, viz příloha</t>
  </si>
  <si>
    <t>766900040RAB</t>
  </si>
  <si>
    <t>Demontáž dřevěných stěn, stěny zasklené</t>
  </si>
  <si>
    <t>1,5*2,6</t>
  </si>
  <si>
    <t>766661112R00</t>
  </si>
  <si>
    <t>Montáž dveří do zárubně,otevíravých 1kř.do 0,8 m</t>
  </si>
  <si>
    <t>766670021R00</t>
  </si>
  <si>
    <t>Montáž kliky a štítku</t>
  </si>
  <si>
    <t>766670013R00</t>
  </si>
  <si>
    <t>Montáž obložkové zárubně a křídla dveří dvoukřídl.</t>
  </si>
  <si>
    <t>montáž posuvných dveří do pouzdra - kompletizace:1</t>
  </si>
  <si>
    <t>54914629R</t>
  </si>
  <si>
    <t>Dveřní kování nerez - mat  klíč Ti</t>
  </si>
  <si>
    <t>POL3_0</t>
  </si>
  <si>
    <t>549146401R</t>
  </si>
  <si>
    <t>Bezp. kování BK RX 802 Klika-knoflík nerez-mat</t>
  </si>
  <si>
    <t>kování do WC a koupelny:2</t>
  </si>
  <si>
    <t>61160623R</t>
  </si>
  <si>
    <t>Dveře vnitřní  2/3 sklo 1kř. 80x197, lamino</t>
  </si>
  <si>
    <t>611601203R</t>
  </si>
  <si>
    <t>Dveře vnitřní plné 1kř. 80x197 cm, lamino</t>
  </si>
  <si>
    <t>611601202R</t>
  </si>
  <si>
    <t>Dveře vnitřní  plné 1kř. 70x197 cm, lamino</t>
  </si>
  <si>
    <t>611601201R</t>
  </si>
  <si>
    <t>Dveře vnitřní  plné 1kř. 60x197 cm, lamino</t>
  </si>
  <si>
    <t>549146452R</t>
  </si>
  <si>
    <t>Bezp. kování  Klika-klika nerez mat Ti</t>
  </si>
  <si>
    <t>766810010RAD</t>
  </si>
  <si>
    <t>Kuchyňské linky dodávka a montáž, linka 300 cm  (5 modulů á 60cm)</t>
  </si>
  <si>
    <t>767-RT1</t>
  </si>
  <si>
    <t>Ocelový pororošt vč. obvodového rámu 900/450, vč.úpravy stávajízdiva angl. dvorku, Z/07</t>
  </si>
  <si>
    <t>ks</t>
  </si>
  <si>
    <t>42973063R</t>
  </si>
  <si>
    <t>Mřížka stěnová se žaluzií  vel. 300x300, prvek Z/01, vč. osazení</t>
  </si>
  <si>
    <t>771990010RA0</t>
  </si>
  <si>
    <t>Vybourání keramické nebo teracové dlažby</t>
  </si>
  <si>
    <t>koupelna::2,2*1,7+0,8*0,4</t>
  </si>
  <si>
    <t>chodba 108::8,28</t>
  </si>
  <si>
    <t>tech. místnost 107.:1,26</t>
  </si>
  <si>
    <t>spíž 106::1,54</t>
  </si>
  <si>
    <t>771100010RAA</t>
  </si>
  <si>
    <t>Vyrovnání podk.samoniv.hmotou , nivelační hmota tl. 3 mm, penetrace</t>
  </si>
  <si>
    <t>plochy s dlažbou::5,09+1,26+8,28+4,18+2,76+1,12</t>
  </si>
  <si>
    <t>771575014RAH</t>
  </si>
  <si>
    <t>Dlažba do tmele  30 x 30 cm, dlažba ve specifikaci</t>
  </si>
  <si>
    <t>59770102R</t>
  </si>
  <si>
    <t>Dlaždice 33,3x33,3 cm</t>
  </si>
  <si>
    <t xml:space="preserve">  ztratné ve výši 5%:22,69*1,05</t>
  </si>
  <si>
    <t xml:space="preserve">  materiál soklíků:28,7*0,1*1,05</t>
  </si>
  <si>
    <t>zaokrouhleno:27,0</t>
  </si>
  <si>
    <t>771475014R00</t>
  </si>
  <si>
    <t>Obklad soklíků keram.rovných, tmel,výška 10 cm</t>
  </si>
  <si>
    <t xml:space="preserve">  m.č.101:3,05+3,05+1,5+1,5+0,4+0,4-0,8*2</t>
  </si>
  <si>
    <t xml:space="preserve">  m.č.107:1,4*2+0,9+0,9-0,6</t>
  </si>
  <si>
    <t xml:space="preserve">  m.č.108:4,2*2+1,8*2+0,35*4-0,6-0,8</t>
  </si>
  <si>
    <t xml:space="preserve">  m.č.110:1,4*2+1,1*2-0,6</t>
  </si>
  <si>
    <t>celkem mimo místností s obklady.:28,7</t>
  </si>
  <si>
    <t>998771101R00</t>
  </si>
  <si>
    <t>Přesun hmot pro podlahy z dlaždic, výšky do 6 m</t>
  </si>
  <si>
    <t>775591900R00</t>
  </si>
  <si>
    <t>Oprava podlah, broušení vlysů, parket trojnásobné</t>
  </si>
  <si>
    <t xml:space="preserve">  m.č.102:20,7</t>
  </si>
  <si>
    <t xml:space="preserve">  m.č.103:22,63</t>
  </si>
  <si>
    <t>celkem repase podlah vlysových:43,33</t>
  </si>
  <si>
    <t>776510010RA0</t>
  </si>
  <si>
    <t>Demontáž povlakových podlah z nášlapné plochy</t>
  </si>
  <si>
    <t>m.č. 101 a 105::5,09+9,79</t>
  </si>
  <si>
    <t>776520110RA0</t>
  </si>
  <si>
    <t>Podlaha povlaková z PVC pásů, soklík, stěrka</t>
  </si>
  <si>
    <t xml:space="preserve">  m.č.104:4,02*2+3,05*2-0,6-1,25</t>
  </si>
  <si>
    <t xml:space="preserve">  m.č.105:(0,665+1,25+0,665+1,495)*2+2,0*2-0,6-0,7*2-0,8*4-1,25+0,9*2+1,3*2</t>
  </si>
  <si>
    <t xml:space="preserve">  m.č.106:1,4*2+1,1*2-0,7</t>
  </si>
  <si>
    <t>celkem povlykové podlahy:26,69</t>
  </si>
  <si>
    <t>776973223R00</t>
  </si>
  <si>
    <t>P/02 - rohož z pryže  uzavřená tl. 23 mm, včetně Al rámu, dodávka a montáž</t>
  </si>
  <si>
    <t>1,0*0,6</t>
  </si>
  <si>
    <t>776971210R00</t>
  </si>
  <si>
    <t>P/03 - Rohož textilní  tl. 10 mm, včetně Al rámu, dodávka a montáž</t>
  </si>
  <si>
    <t>1,5*1,0</t>
  </si>
  <si>
    <t>781470014RAI</t>
  </si>
  <si>
    <t>Obklad vnitřní keramický 30 x 30 cm, do tmele, obklad ve specifikaci</t>
  </si>
  <si>
    <t xml:space="preserve">  m.č.104:(1,6-0,8)*(3,05+1,2)</t>
  </si>
  <si>
    <t xml:space="preserve">  m.č.109:2,0*(2,5*2+1,9*2)-0,7*2,0</t>
  </si>
  <si>
    <t xml:space="preserve">  m.č.111:2,0*(1,15*2+0,9*2)-0,7*2,0</t>
  </si>
  <si>
    <t>celkem obklady:26,4</t>
  </si>
  <si>
    <t xml:space="preserve">  ztratné ve výši 5%:26,4*1,05</t>
  </si>
  <si>
    <t>zaokrouhleno:28</t>
  </si>
  <si>
    <t>998781101R00</t>
  </si>
  <si>
    <t>Přesun hmot pro obklady keramické, výšky do 6 m</t>
  </si>
  <si>
    <t>782631323R00</t>
  </si>
  <si>
    <t>Obklad parapetů kamenem tvrdým tl. 2,5 a 3 cm, do šířky 0,3m - prvek P/01</t>
  </si>
  <si>
    <t>mb</t>
  </si>
  <si>
    <t>1,2*0,2</t>
  </si>
  <si>
    <t>783-RT1</t>
  </si>
  <si>
    <t>Oprava zárubně - nátěr kovové  k-ce syntet. lakem, opálení, odmaštění, 1x krycí + 1x email</t>
  </si>
  <si>
    <t>783-RT2</t>
  </si>
  <si>
    <t>Nátěr ocelové zárubně 600-800/1970, syntetický, 1x krycí, 1x email</t>
  </si>
  <si>
    <t>783681004R00</t>
  </si>
  <si>
    <t>Nátěr polyuret. dřevěn. podlah, nátěr + 3x lak</t>
  </si>
  <si>
    <t>výměra m.č. 102,103:43,33</t>
  </si>
  <si>
    <t>784450025RA0</t>
  </si>
  <si>
    <t>Malba ze směsi na SDK, penetrace 1x, bílá 2x, včtně lokálních vysprávek</t>
  </si>
  <si>
    <t xml:space="preserve">  m.č.101:2,6*(1,5*2+3,05*2)+5,09</t>
  </si>
  <si>
    <t xml:space="preserve">  m.č.102:2,6*(5,25*2+3,87*2)+20,7</t>
  </si>
  <si>
    <t xml:space="preserve">  m.č.103:2,6*(5,3*2+4,2*2)+22,63</t>
  </si>
  <si>
    <t xml:space="preserve">  m.č.104:2,6*(4,02*2+3,05*2)+12,49</t>
  </si>
  <si>
    <t xml:space="preserve">  m.č.105:2,6*(2,0*2+3,2*2)+9,79</t>
  </si>
  <si>
    <t xml:space="preserve">  m.č.106:2,6*(1,4*2+1,1*2)+1,54</t>
  </si>
  <si>
    <t xml:space="preserve">  m.č.107:2,6*(1,4*2+0,9*2)+1,26</t>
  </si>
  <si>
    <t xml:space="preserve">  m.č.108:2,6*(4,2*2+1,8*2)+8,28</t>
  </si>
  <si>
    <t xml:space="preserve">  m.č.109:(2,6-2,0)*(1,9*2+2,2*2)+4,18</t>
  </si>
  <si>
    <t xml:space="preserve">  m.č.110:2,6*(2,2*2+1,2*2)+4,18</t>
  </si>
  <si>
    <t xml:space="preserve">  m.č.111:2,6*(1,4*2+0,9*2)+1,12</t>
  </si>
  <si>
    <t>celkem malby:366,27</t>
  </si>
  <si>
    <t>Elektromontáže - dle rozpočtu specialisty, viz příloha</t>
  </si>
  <si>
    <t>M22- RT1</t>
  </si>
  <si>
    <t>Montáž sdělovací a zabezp.techniky, dle rozpočtu specialisty - viz příloha</t>
  </si>
  <si>
    <t>VN-RT1</t>
  </si>
  <si>
    <t>Zařízení staveniště 1,2%</t>
  </si>
  <si>
    <t>-</t>
  </si>
  <si>
    <t>0,012*700000</t>
  </si>
  <si>
    <t>VN-RT2</t>
  </si>
  <si>
    <t>Ztížený přesun hmot 1,5%</t>
  </si>
  <si>
    <t>0,015*700000</t>
  </si>
  <si>
    <t/>
  </si>
  <si>
    <t>SUM</t>
  </si>
  <si>
    <t>POPUZIV</t>
  </si>
  <si>
    <t>END</t>
  </si>
  <si>
    <r>
      <t xml:space="preserve">Ve všech listech </t>
    </r>
    <r>
      <rPr>
        <b/>
        <u/>
        <sz val="14"/>
        <rFont val="Arial CE"/>
        <charset val="238"/>
      </rPr>
      <t>tohoto souboru můžete měnit pouze buňky s modrým pozadím</t>
    </r>
    <r>
      <rPr>
        <b/>
        <sz val="14"/>
        <rFont val="Arial CE"/>
        <charset val="238"/>
      </rPr>
      <t xml:space="preserve">. Jedná se o tyto údaje : 
- údaje o firmě
- jednotkové ceny položek zadané na maximálně dvě desetinná místa                                                                                                 </t>
    </r>
  </si>
  <si>
    <t>Ústřední vytápění - dle rozpočtu specialisty, viz příloha UT</t>
  </si>
  <si>
    <t>ZTI - dle rozpočtu specialisty, viz příloha ZTI</t>
  </si>
  <si>
    <t>SLP  - dle rozpočtu specialisty, viz příloha SLP</t>
  </si>
  <si>
    <t>Elektroinstalace  - dle rozpočtu specialisty, viz příloha Elektro</t>
  </si>
  <si>
    <t>TZB část  -  v tomto soupisu doplňte jednou sumou a přiložte samostatným položkovým oceněným soupisem, a to v části:</t>
  </si>
</sst>
</file>

<file path=xl/styles.xml><?xml version="1.0" encoding="utf-8"?>
<styleSheet xmlns="http://schemas.openxmlformats.org/spreadsheetml/2006/main">
  <numFmts count="1">
    <numFmt numFmtId="164" formatCode="#,##0.00000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b/>
      <sz val="14"/>
      <name val="Arial CE"/>
      <charset val="238"/>
    </font>
    <font>
      <sz val="14"/>
      <name val="Arial CE"/>
      <charset val="238"/>
    </font>
    <font>
      <b/>
      <u/>
      <sz val="14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19" fillId="0" borderId="34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19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8" xfId="0" applyNumberFormat="1" applyFont="1" applyBorder="1" applyAlignment="1">
      <alignment vertical="top" wrapText="1" shrinkToFit="1"/>
    </xf>
    <xf numFmtId="16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Font="1" applyBorder="1" applyAlignment="1" applyProtection="1">
      <alignment horizontal="right" vertical="center"/>
      <protection locked="0"/>
    </xf>
    <xf numFmtId="0" fontId="0" fillId="0" borderId="6" xfId="0" applyFont="1" applyBorder="1" applyAlignment="1" applyProtection="1">
      <alignment horizontal="right"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4" fontId="0" fillId="3" borderId="39" xfId="0" applyNumberForma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 applyProtection="1">
      <alignment vertical="top" shrinkToFit="1"/>
      <protection locked="0"/>
    </xf>
    <xf numFmtId="0" fontId="21" fillId="0" borderId="0" xfId="0" applyFont="1" applyBorder="1"/>
    <xf numFmtId="0" fontId="20" fillId="0" borderId="0" xfId="0" applyFont="1" applyBorder="1" applyAlignment="1">
      <alignment vertical="center"/>
    </xf>
    <xf numFmtId="0" fontId="20" fillId="6" borderId="0" xfId="0" applyFont="1" applyFill="1" applyBorder="1" applyAlignment="1">
      <alignment horizontal="left" wrapText="1"/>
    </xf>
    <xf numFmtId="0" fontId="3" fillId="6" borderId="0" xfId="0" applyFont="1" applyFill="1" applyBorder="1" applyAlignment="1">
      <alignment horizontal="left" wrapText="1"/>
    </xf>
    <xf numFmtId="0" fontId="0" fillId="6" borderId="0" xfId="0" applyFill="1" applyBorder="1"/>
    <xf numFmtId="0" fontId="21" fillId="0" borderId="0" xfId="0" applyNumberFormat="1" applyFont="1" applyBorder="1" applyAlignment="1">
      <alignment horizontal="left" vertical="top" wrapText="1"/>
    </xf>
    <xf numFmtId="0" fontId="21" fillId="0" borderId="0" xfId="0" applyFont="1" applyBorder="1" applyAlignment="1"/>
    <xf numFmtId="0" fontId="0" fillId="0" borderId="0" xfId="0" applyBorder="1" applyAlignment="1"/>
    <xf numFmtId="0" fontId="20" fillId="2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left" wrapText="1"/>
    </xf>
    <xf numFmtId="0" fontId="20" fillId="0" borderId="0" xfId="0" applyFont="1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"/>
  <sheetViews>
    <sheetView tabSelected="1" workbookViewId="0">
      <selection activeCell="G14" sqref="F14:G14"/>
    </sheetView>
  </sheetViews>
  <sheetFormatPr defaultRowHeight="12.75"/>
  <cols>
    <col min="7" max="7" width="24.85546875" customWidth="1"/>
  </cols>
  <sheetData>
    <row r="1" spans="1:11" ht="44.25" customHeight="1">
      <c r="A1" s="213" t="s">
        <v>37</v>
      </c>
      <c r="B1" s="5"/>
      <c r="C1" s="5"/>
      <c r="D1" s="5"/>
      <c r="E1" s="5"/>
      <c r="F1" s="5"/>
      <c r="G1" s="5"/>
      <c r="H1" s="5"/>
    </row>
    <row r="2" spans="1:11" ht="92.25" customHeight="1">
      <c r="A2" s="220" t="s">
        <v>392</v>
      </c>
      <c r="B2" s="221"/>
      <c r="C2" s="221"/>
      <c r="D2" s="221"/>
      <c r="E2" s="221"/>
      <c r="F2" s="221"/>
      <c r="G2" s="221"/>
      <c r="H2" s="5"/>
    </row>
    <row r="3" spans="1:11" ht="6" customHeight="1">
      <c r="A3" s="214"/>
      <c r="B3" s="215"/>
      <c r="C3" s="215"/>
      <c r="D3" s="215"/>
      <c r="E3" s="215"/>
      <c r="F3" s="215"/>
      <c r="G3" s="215"/>
      <c r="H3" s="216"/>
    </row>
    <row r="4" spans="1:11" ht="62.25" customHeight="1">
      <c r="A4" s="222" t="s">
        <v>397</v>
      </c>
      <c r="B4" s="222"/>
      <c r="C4" s="222"/>
      <c r="D4" s="222"/>
      <c r="E4" s="222"/>
      <c r="F4" s="222"/>
      <c r="G4" s="222"/>
      <c r="H4" s="212"/>
      <c r="I4" s="212"/>
      <c r="J4" s="212"/>
      <c r="K4" s="212"/>
    </row>
    <row r="5" spans="1:11" ht="24.95" customHeight="1">
      <c r="A5" s="212"/>
      <c r="B5" s="217" t="s">
        <v>393</v>
      </c>
      <c r="C5" s="218"/>
      <c r="D5" s="218"/>
      <c r="E5" s="218"/>
      <c r="F5" s="218"/>
      <c r="G5" s="219"/>
      <c r="H5" s="212"/>
      <c r="I5" s="212"/>
      <c r="J5" s="212"/>
      <c r="K5" s="212"/>
    </row>
    <row r="6" spans="1:11" ht="24.95" customHeight="1">
      <c r="A6" s="212"/>
      <c r="B6" s="217" t="s">
        <v>394</v>
      </c>
      <c r="C6" s="218"/>
      <c r="D6" s="218"/>
      <c r="E6" s="218"/>
      <c r="F6" s="218"/>
      <c r="G6" s="219"/>
      <c r="H6" s="212"/>
      <c r="I6" s="212"/>
      <c r="J6" s="212"/>
      <c r="K6" s="212"/>
    </row>
    <row r="7" spans="1:11" ht="24.95" customHeight="1">
      <c r="A7" s="212"/>
      <c r="B7" s="217" t="s">
        <v>395</v>
      </c>
      <c r="C7" s="218"/>
      <c r="D7" s="218"/>
      <c r="E7" s="218"/>
      <c r="F7" s="218"/>
      <c r="G7" s="219"/>
      <c r="H7" s="212"/>
      <c r="I7" s="212"/>
      <c r="J7" s="212"/>
      <c r="K7" s="212"/>
    </row>
    <row r="8" spans="1:11" ht="36.75" customHeight="1">
      <c r="A8" s="212"/>
      <c r="B8" s="217" t="s">
        <v>396</v>
      </c>
      <c r="C8" s="218"/>
      <c r="D8" s="218"/>
      <c r="E8" s="218"/>
      <c r="F8" s="218"/>
      <c r="G8" s="219"/>
      <c r="H8" s="212"/>
      <c r="I8" s="212"/>
      <c r="J8" s="212"/>
      <c r="K8" s="212"/>
    </row>
  </sheetData>
  <sheetProtection password="C88C" sheet="1" objects="1" scenarios="1"/>
  <mergeCells count="6">
    <mergeCell ref="B5:G5"/>
    <mergeCell ref="B6:G6"/>
    <mergeCell ref="B7:G7"/>
    <mergeCell ref="B8:G8"/>
    <mergeCell ref="A2:G2"/>
    <mergeCell ref="A4:G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5"/>
  <sheetViews>
    <sheetView showGridLines="0" topLeftCell="B15" zoomScaleNormal="100" zoomScaleSheetLayoutView="75" workbookViewId="0">
      <selection activeCell="M13" sqref="M13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2" t="s">
        <v>35</v>
      </c>
      <c r="B1" s="223" t="s">
        <v>40</v>
      </c>
      <c r="C1" s="224"/>
      <c r="D1" s="224"/>
      <c r="E1" s="224"/>
      <c r="F1" s="224"/>
      <c r="G1" s="224"/>
      <c r="H1" s="224"/>
      <c r="I1" s="224"/>
      <c r="J1" s="225"/>
    </row>
    <row r="2" spans="1:15" ht="23.25" customHeight="1">
      <c r="A2" s="4"/>
      <c r="B2" s="80" t="s">
        <v>38</v>
      </c>
      <c r="C2" s="81"/>
      <c r="D2" s="249" t="s">
        <v>45</v>
      </c>
      <c r="E2" s="250"/>
      <c r="F2" s="250"/>
      <c r="G2" s="250"/>
      <c r="H2" s="250"/>
      <c r="I2" s="250"/>
      <c r="J2" s="251"/>
      <c r="O2" s="2"/>
    </row>
    <row r="3" spans="1:15" ht="23.25" customHeight="1">
      <c r="A3" s="4"/>
      <c r="B3" s="82" t="s">
        <v>43</v>
      </c>
      <c r="C3" s="83"/>
      <c r="D3" s="242" t="s">
        <v>41</v>
      </c>
      <c r="E3" s="243"/>
      <c r="F3" s="243"/>
      <c r="G3" s="243"/>
      <c r="H3" s="243"/>
      <c r="I3" s="243"/>
      <c r="J3" s="244"/>
    </row>
    <row r="4" spans="1:15" ht="23.25" hidden="1" customHeight="1">
      <c r="A4" s="4"/>
      <c r="B4" s="84" t="s">
        <v>42</v>
      </c>
      <c r="C4" s="85"/>
      <c r="D4" s="86"/>
      <c r="E4" s="86"/>
      <c r="F4" s="87"/>
      <c r="G4" s="88"/>
      <c r="H4" s="87"/>
      <c r="I4" s="88"/>
      <c r="J4" s="89"/>
    </row>
    <row r="5" spans="1:15" ht="24" customHeight="1">
      <c r="A5" s="4"/>
      <c r="B5" s="46" t="s">
        <v>20</v>
      </c>
      <c r="C5" s="5"/>
      <c r="D5" s="90" t="s">
        <v>46</v>
      </c>
      <c r="E5" s="26"/>
      <c r="F5" s="26"/>
      <c r="G5" s="26"/>
      <c r="H5" s="28"/>
      <c r="I5" s="90"/>
      <c r="J5" s="11"/>
    </row>
    <row r="6" spans="1:15" ht="15.75" customHeight="1">
      <c r="A6" s="4"/>
      <c r="B6" s="40"/>
      <c r="C6" s="26"/>
      <c r="D6" s="90" t="s">
        <v>47</v>
      </c>
      <c r="E6" s="26"/>
      <c r="F6" s="26"/>
      <c r="G6" s="26"/>
      <c r="H6" s="28"/>
      <c r="I6" s="90"/>
      <c r="J6" s="11"/>
    </row>
    <row r="7" spans="1:15" ht="15.75" customHeight="1">
      <c r="A7" s="4"/>
      <c r="B7" s="41"/>
      <c r="C7" s="91" t="s">
        <v>49</v>
      </c>
      <c r="D7" s="79" t="s">
        <v>48</v>
      </c>
      <c r="E7" s="33"/>
      <c r="F7" s="33"/>
      <c r="G7" s="33"/>
      <c r="H7" s="35"/>
      <c r="I7" s="33"/>
      <c r="J7" s="50"/>
    </row>
    <row r="8" spans="1:15" ht="24" hidden="1" customHeight="1">
      <c r="A8" s="4"/>
      <c r="B8" s="46" t="s">
        <v>18</v>
      </c>
      <c r="C8" s="5"/>
      <c r="D8" s="34"/>
      <c r="E8" s="5"/>
      <c r="F8" s="5"/>
      <c r="G8" s="44"/>
      <c r="H8" s="28" t="s">
        <v>32</v>
      </c>
      <c r="I8" s="32"/>
      <c r="J8" s="11"/>
    </row>
    <row r="9" spans="1:15" ht="15.75" hidden="1" customHeight="1">
      <c r="A9" s="4"/>
      <c r="B9" s="4"/>
      <c r="C9" s="5"/>
      <c r="D9" s="34"/>
      <c r="E9" s="5"/>
      <c r="F9" s="5"/>
      <c r="G9" s="44"/>
      <c r="H9" s="28" t="s">
        <v>33</v>
      </c>
      <c r="I9" s="32"/>
      <c r="J9" s="11"/>
    </row>
    <row r="10" spans="1:15" ht="15.75" hidden="1" customHeight="1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17</v>
      </c>
      <c r="C11" s="5"/>
      <c r="D11" s="253"/>
      <c r="E11" s="253"/>
      <c r="F11" s="253"/>
      <c r="G11" s="253"/>
      <c r="H11" s="207" t="s">
        <v>32</v>
      </c>
      <c r="I11" s="93"/>
      <c r="J11" s="11"/>
    </row>
    <row r="12" spans="1:15" ht="15.75" customHeight="1">
      <c r="A12" s="4"/>
      <c r="B12" s="40"/>
      <c r="C12" s="26"/>
      <c r="D12" s="240"/>
      <c r="E12" s="240"/>
      <c r="F12" s="240"/>
      <c r="G12" s="240"/>
      <c r="H12" s="207" t="s">
        <v>33</v>
      </c>
      <c r="I12" s="93"/>
      <c r="J12" s="11"/>
    </row>
    <row r="13" spans="1:15" ht="15.75" customHeight="1">
      <c r="A13" s="4"/>
      <c r="B13" s="41"/>
      <c r="C13" s="92"/>
      <c r="D13" s="241"/>
      <c r="E13" s="241"/>
      <c r="F13" s="241"/>
      <c r="G13" s="241"/>
      <c r="H13" s="208"/>
      <c r="I13" s="209"/>
      <c r="J13" s="50"/>
    </row>
    <row r="14" spans="1:15" ht="24" hidden="1" customHeight="1">
      <c r="A14" s="4"/>
      <c r="B14" s="65" t="s">
        <v>19</v>
      </c>
      <c r="C14" s="66"/>
      <c r="D14" s="67" t="s">
        <v>44</v>
      </c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30</v>
      </c>
      <c r="C15" s="71"/>
      <c r="D15" s="52"/>
      <c r="E15" s="252"/>
      <c r="F15" s="252"/>
      <c r="G15" s="237"/>
      <c r="H15" s="237"/>
      <c r="I15" s="237" t="s">
        <v>27</v>
      </c>
      <c r="J15" s="238"/>
    </row>
    <row r="16" spans="1:15" ht="23.25" customHeight="1">
      <c r="A16" s="140" t="s">
        <v>22</v>
      </c>
      <c r="B16" s="141" t="s">
        <v>22</v>
      </c>
      <c r="C16" s="57"/>
      <c r="D16" s="58"/>
      <c r="E16" s="232"/>
      <c r="F16" s="239"/>
      <c r="G16" s="232"/>
      <c r="H16" s="239"/>
      <c r="I16" s="232">
        <f>SUMIF(F47:F71,A16,I47:I71)+SUMIF(F47:F71,"PSU",I47:I71)</f>
        <v>0</v>
      </c>
      <c r="J16" s="233"/>
    </row>
    <row r="17" spans="1:10" ht="23.25" customHeight="1">
      <c r="A17" s="140" t="s">
        <v>23</v>
      </c>
      <c r="B17" s="141" t="s">
        <v>23</v>
      </c>
      <c r="C17" s="57"/>
      <c r="D17" s="58"/>
      <c r="E17" s="232"/>
      <c r="F17" s="239"/>
      <c r="G17" s="232"/>
      <c r="H17" s="239"/>
      <c r="I17" s="232">
        <f>SUMIF(F47:F71,A17,I47:I71)</f>
        <v>0</v>
      </c>
      <c r="J17" s="233"/>
    </row>
    <row r="18" spans="1:10" ht="23.25" customHeight="1">
      <c r="A18" s="140" t="s">
        <v>24</v>
      </c>
      <c r="B18" s="141" t="s">
        <v>24</v>
      </c>
      <c r="C18" s="57"/>
      <c r="D18" s="58"/>
      <c r="E18" s="232"/>
      <c r="F18" s="239"/>
      <c r="G18" s="232"/>
      <c r="H18" s="239"/>
      <c r="I18" s="232">
        <f>SUMIF(F47:F71,A18,I47:I71)</f>
        <v>0</v>
      </c>
      <c r="J18" s="233"/>
    </row>
    <row r="19" spans="1:10" ht="23.25" customHeight="1">
      <c r="A19" s="140" t="s">
        <v>102</v>
      </c>
      <c r="B19" s="141" t="s">
        <v>25</v>
      </c>
      <c r="C19" s="57"/>
      <c r="D19" s="58"/>
      <c r="E19" s="232"/>
      <c r="F19" s="239"/>
      <c r="G19" s="232"/>
      <c r="H19" s="239"/>
      <c r="I19" s="232">
        <f>SUMIF(F47:F71,A19,I47:I71)</f>
        <v>0</v>
      </c>
      <c r="J19" s="233"/>
    </row>
    <row r="20" spans="1:10" ht="23.25" customHeight="1">
      <c r="A20" s="140" t="s">
        <v>103</v>
      </c>
      <c r="B20" s="141" t="s">
        <v>26</v>
      </c>
      <c r="C20" s="57"/>
      <c r="D20" s="58"/>
      <c r="E20" s="232"/>
      <c r="F20" s="239"/>
      <c r="G20" s="232"/>
      <c r="H20" s="239"/>
      <c r="I20" s="232">
        <f>SUMIF(F47:F71,A20,I47:I71)</f>
        <v>0</v>
      </c>
      <c r="J20" s="233"/>
    </row>
    <row r="21" spans="1:10" ht="23.25" customHeight="1">
      <c r="A21" s="4"/>
      <c r="B21" s="73" t="s">
        <v>27</v>
      </c>
      <c r="C21" s="74"/>
      <c r="D21" s="75"/>
      <c r="E21" s="234"/>
      <c r="F21" s="235"/>
      <c r="G21" s="234"/>
      <c r="H21" s="235"/>
      <c r="I21" s="234">
        <f>SUM(I16:J20)</f>
        <v>0</v>
      </c>
      <c r="J21" s="245"/>
    </row>
    <row r="22" spans="1:10" ht="33" customHeight="1">
      <c r="A22" s="4"/>
      <c r="B22" s="64" t="s">
        <v>31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11</v>
      </c>
      <c r="C23" s="57"/>
      <c r="D23" s="58"/>
      <c r="E23" s="59"/>
      <c r="F23" s="60"/>
      <c r="G23" s="230"/>
      <c r="H23" s="231"/>
      <c r="I23" s="231"/>
      <c r="J23" s="61" t="str">
        <f t="shared" ref="J23:J28" si="0">Mena</f>
        <v>CZK</v>
      </c>
    </row>
    <row r="24" spans="1:10" ht="23.25" customHeight="1">
      <c r="A24" s="4"/>
      <c r="B24" s="56" t="s">
        <v>12</v>
      </c>
      <c r="C24" s="57"/>
      <c r="D24" s="58"/>
      <c r="E24" s="59"/>
      <c r="F24" s="60"/>
      <c r="G24" s="255"/>
      <c r="H24" s="256"/>
      <c r="I24" s="256"/>
      <c r="J24" s="61" t="str">
        <f t="shared" si="0"/>
        <v>CZK</v>
      </c>
    </row>
    <row r="25" spans="1:10" ht="23.25" customHeight="1">
      <c r="A25" s="4"/>
      <c r="B25" s="56" t="s">
        <v>11</v>
      </c>
      <c r="C25" s="57"/>
      <c r="D25" s="58"/>
      <c r="E25" s="59">
        <v>15</v>
      </c>
      <c r="F25" s="60" t="s">
        <v>0</v>
      </c>
      <c r="G25" s="230">
        <f>ZakladDPHZaklVypocet</f>
        <v>0</v>
      </c>
      <c r="H25" s="231"/>
      <c r="I25" s="231"/>
      <c r="J25" s="61" t="str">
        <f t="shared" si="0"/>
        <v>CZK</v>
      </c>
    </row>
    <row r="26" spans="1:10" ht="23.25" customHeight="1">
      <c r="A26" s="4"/>
      <c r="B26" s="48" t="s">
        <v>13</v>
      </c>
      <c r="C26" s="22"/>
      <c r="D26" s="18"/>
      <c r="E26" s="42">
        <f>SazbaDPH2</f>
        <v>15</v>
      </c>
      <c r="F26" s="43" t="s">
        <v>0</v>
      </c>
      <c r="G26" s="226">
        <f>ZakladDPHZakl*SazbaDPH2/100</f>
        <v>0</v>
      </c>
      <c r="H26" s="227"/>
      <c r="I26" s="227"/>
      <c r="J26" s="55" t="str">
        <f t="shared" si="0"/>
        <v>CZK</v>
      </c>
    </row>
    <row r="27" spans="1:10" ht="23.25" customHeight="1" thickBot="1">
      <c r="A27" s="4"/>
      <c r="B27" s="47" t="s">
        <v>4</v>
      </c>
      <c r="C27" s="20"/>
      <c r="D27" s="23"/>
      <c r="E27" s="20"/>
      <c r="F27" s="21"/>
      <c r="G27" s="228">
        <f>0</f>
        <v>0</v>
      </c>
      <c r="H27" s="228"/>
      <c r="I27" s="228"/>
      <c r="J27" s="62" t="str">
        <f t="shared" si="0"/>
        <v>CZK</v>
      </c>
    </row>
    <row r="28" spans="1:10" ht="27.75" hidden="1" customHeight="1" thickBot="1">
      <c r="A28" s="4"/>
      <c r="B28" s="112" t="s">
        <v>21</v>
      </c>
      <c r="C28" s="113"/>
      <c r="D28" s="113"/>
      <c r="E28" s="114"/>
      <c r="F28" s="115"/>
      <c r="G28" s="236">
        <f>ZakladDPHSniVypocet+ZakladDPHZaklVypocet</f>
        <v>0</v>
      </c>
      <c r="H28" s="236"/>
      <c r="I28" s="236"/>
      <c r="J28" s="116" t="str">
        <f t="shared" si="0"/>
        <v>CZK</v>
      </c>
    </row>
    <row r="29" spans="1:10" ht="27.75" customHeight="1" thickBot="1">
      <c r="A29" s="4"/>
      <c r="B29" s="112" t="s">
        <v>34</v>
      </c>
      <c r="C29" s="117"/>
      <c r="D29" s="117"/>
      <c r="E29" s="117"/>
      <c r="F29" s="117"/>
      <c r="G29" s="229">
        <f>ZakladDPHSni+DPHSni+ZakladDPHZakl+DPHZakl+Zaokrouhleni</f>
        <v>0</v>
      </c>
      <c r="H29" s="229"/>
      <c r="I29" s="229"/>
      <c r="J29" s="118" t="s">
        <v>51</v>
      </c>
    </row>
    <row r="30" spans="1:10" ht="12.75" customHeight="1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42923</v>
      </c>
      <c r="I32" s="38"/>
      <c r="J32" s="12"/>
    </row>
    <row r="33" spans="1:10" ht="47.25" customHeight="1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>
      <c r="A34" s="29"/>
      <c r="B34" s="29"/>
      <c r="C34" s="30"/>
      <c r="D34" s="25"/>
      <c r="E34" s="25"/>
      <c r="F34" s="30"/>
      <c r="G34" s="31"/>
      <c r="H34" s="25"/>
      <c r="I34" s="31"/>
      <c r="J34" s="37"/>
    </row>
    <row r="35" spans="1:10" ht="12.75" customHeight="1">
      <c r="A35" s="4"/>
      <c r="B35" s="4"/>
      <c r="C35" s="5"/>
      <c r="D35" s="254" t="s">
        <v>2</v>
      </c>
      <c r="E35" s="254"/>
      <c r="F35" s="5"/>
      <c r="G35" s="44"/>
      <c r="H35" s="13" t="s">
        <v>3</v>
      </c>
      <c r="I35" s="44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14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>
      <c r="A38" s="96" t="s">
        <v>36</v>
      </c>
      <c r="B38" s="98" t="s">
        <v>15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sníženou DPH</v>
      </c>
      <c r="H38" s="106" t="s">
        <v>16</v>
      </c>
      <c r="I38" s="106" t="s">
        <v>1</v>
      </c>
      <c r="J38" s="101" t="s">
        <v>0</v>
      </c>
    </row>
    <row r="39" spans="1:10" ht="25.5" hidden="1" customHeight="1">
      <c r="A39" s="96">
        <v>1</v>
      </c>
      <c r="B39" s="102"/>
      <c r="C39" s="257"/>
      <c r="D39" s="258"/>
      <c r="E39" s="258"/>
      <c r="F39" s="107">
        <f>' Pol'!AC236</f>
        <v>0</v>
      </c>
      <c r="G39" s="108">
        <f>' Pol'!AD236</f>
        <v>0</v>
      </c>
      <c r="H39" s="109">
        <f>(F39*SazbaDPH1/100)+(G39*SazbaDPH2/100)</f>
        <v>0</v>
      </c>
      <c r="I39" s="109">
        <f>F39+G39+H39</f>
        <v>0</v>
      </c>
      <c r="J39" s="103" t="str">
        <f>IF(CenaCelkemVypocet=0,"",I39/CenaCelkemVypocet*100)</f>
        <v/>
      </c>
    </row>
    <row r="40" spans="1:10" ht="25.5" hidden="1" customHeight="1">
      <c r="A40" s="96"/>
      <c r="B40" s="259" t="s">
        <v>50</v>
      </c>
      <c r="C40" s="260"/>
      <c r="D40" s="260"/>
      <c r="E40" s="261"/>
      <c r="F40" s="110">
        <f>SUMIF(A39:A39,"=1",F39:F39)</f>
        <v>0</v>
      </c>
      <c r="G40" s="111">
        <f>SUMIF(A39:A39,"=1",G39:G39)</f>
        <v>0</v>
      </c>
      <c r="H40" s="111">
        <f>SUMIF(A39:A39,"=1",H39:H39)</f>
        <v>0</v>
      </c>
      <c r="I40" s="111">
        <f>SUMIF(A39:A39,"=1",I39:I39)</f>
        <v>0</v>
      </c>
      <c r="J40" s="97">
        <f>SUMIF(A39:A39,"=1",J39:J39)</f>
        <v>0</v>
      </c>
    </row>
    <row r="44" spans="1:10" ht="15.75">
      <c r="B44" s="119" t="s">
        <v>52</v>
      </c>
    </row>
    <row r="46" spans="1:10" ht="25.5" customHeight="1">
      <c r="A46" s="120"/>
      <c r="B46" s="124" t="s">
        <v>15</v>
      </c>
      <c r="C46" s="124" t="s">
        <v>5</v>
      </c>
      <c r="D46" s="125"/>
      <c r="E46" s="125"/>
      <c r="F46" s="128" t="s">
        <v>53</v>
      </c>
      <c r="G46" s="128"/>
      <c r="H46" s="128"/>
      <c r="I46" s="262" t="s">
        <v>27</v>
      </c>
      <c r="J46" s="262"/>
    </row>
    <row r="47" spans="1:10" ht="25.5" customHeight="1">
      <c r="A47" s="121"/>
      <c r="B47" s="129" t="s">
        <v>54</v>
      </c>
      <c r="C47" s="264" t="s">
        <v>55</v>
      </c>
      <c r="D47" s="265"/>
      <c r="E47" s="265"/>
      <c r="F47" s="131" t="s">
        <v>22</v>
      </c>
      <c r="G47" s="132"/>
      <c r="H47" s="132"/>
      <c r="I47" s="263">
        <f>' Pol'!G8</f>
        <v>0</v>
      </c>
      <c r="J47" s="263"/>
    </row>
    <row r="48" spans="1:10" ht="25.5" customHeight="1">
      <c r="A48" s="121"/>
      <c r="B48" s="123" t="s">
        <v>56</v>
      </c>
      <c r="C48" s="247" t="s">
        <v>57</v>
      </c>
      <c r="D48" s="248"/>
      <c r="E48" s="248"/>
      <c r="F48" s="133" t="s">
        <v>22</v>
      </c>
      <c r="G48" s="134"/>
      <c r="H48" s="134"/>
      <c r="I48" s="246">
        <f>' Pol'!G15</f>
        <v>0</v>
      </c>
      <c r="J48" s="246"/>
    </row>
    <row r="49" spans="1:10" ht="25.5" customHeight="1">
      <c r="A49" s="121"/>
      <c r="B49" s="123" t="s">
        <v>58</v>
      </c>
      <c r="C49" s="247" t="s">
        <v>59</v>
      </c>
      <c r="D49" s="248"/>
      <c r="E49" s="248"/>
      <c r="F49" s="133" t="s">
        <v>22</v>
      </c>
      <c r="G49" s="134"/>
      <c r="H49" s="134"/>
      <c r="I49" s="246">
        <f>' Pol'!G18</f>
        <v>0</v>
      </c>
      <c r="J49" s="246"/>
    </row>
    <row r="50" spans="1:10" ht="25.5" customHeight="1">
      <c r="A50" s="121"/>
      <c r="B50" s="123" t="s">
        <v>60</v>
      </c>
      <c r="C50" s="247" t="s">
        <v>61</v>
      </c>
      <c r="D50" s="248"/>
      <c r="E50" s="248"/>
      <c r="F50" s="133" t="s">
        <v>22</v>
      </c>
      <c r="G50" s="134"/>
      <c r="H50" s="134"/>
      <c r="I50" s="246">
        <f>' Pol'!G25</f>
        <v>0</v>
      </c>
      <c r="J50" s="246"/>
    </row>
    <row r="51" spans="1:10" ht="25.5" customHeight="1">
      <c r="A51" s="121"/>
      <c r="B51" s="123" t="s">
        <v>62</v>
      </c>
      <c r="C51" s="247" t="s">
        <v>63</v>
      </c>
      <c r="D51" s="248"/>
      <c r="E51" s="248"/>
      <c r="F51" s="133" t="s">
        <v>22</v>
      </c>
      <c r="G51" s="134"/>
      <c r="H51" s="134"/>
      <c r="I51" s="246">
        <f>' Pol'!G30</f>
        <v>0</v>
      </c>
      <c r="J51" s="246"/>
    </row>
    <row r="52" spans="1:10" ht="25.5" customHeight="1">
      <c r="A52" s="121"/>
      <c r="B52" s="123" t="s">
        <v>64</v>
      </c>
      <c r="C52" s="247" t="s">
        <v>65</v>
      </c>
      <c r="D52" s="248"/>
      <c r="E52" s="248"/>
      <c r="F52" s="133" t="s">
        <v>22</v>
      </c>
      <c r="G52" s="134"/>
      <c r="H52" s="134"/>
      <c r="I52" s="246">
        <f>' Pol'!G32</f>
        <v>0</v>
      </c>
      <c r="J52" s="246"/>
    </row>
    <row r="53" spans="1:10" ht="25.5" customHeight="1">
      <c r="A53" s="121"/>
      <c r="B53" s="123" t="s">
        <v>66</v>
      </c>
      <c r="C53" s="247" t="s">
        <v>67</v>
      </c>
      <c r="D53" s="248"/>
      <c r="E53" s="248"/>
      <c r="F53" s="133" t="s">
        <v>22</v>
      </c>
      <c r="G53" s="134"/>
      <c r="H53" s="134"/>
      <c r="I53" s="246">
        <f>' Pol'!G35</f>
        <v>0</v>
      </c>
      <c r="J53" s="246"/>
    </row>
    <row r="54" spans="1:10" ht="25.5" customHeight="1">
      <c r="A54" s="121"/>
      <c r="B54" s="123" t="s">
        <v>68</v>
      </c>
      <c r="C54" s="247" t="s">
        <v>69</v>
      </c>
      <c r="D54" s="248"/>
      <c r="E54" s="248"/>
      <c r="F54" s="133" t="s">
        <v>22</v>
      </c>
      <c r="G54" s="134"/>
      <c r="H54" s="134"/>
      <c r="I54" s="246">
        <f>' Pol'!G48</f>
        <v>0</v>
      </c>
      <c r="J54" s="246"/>
    </row>
    <row r="55" spans="1:10" ht="25.5" customHeight="1">
      <c r="A55" s="121"/>
      <c r="B55" s="123" t="s">
        <v>70</v>
      </c>
      <c r="C55" s="247" t="s">
        <v>71</v>
      </c>
      <c r="D55" s="248"/>
      <c r="E55" s="248"/>
      <c r="F55" s="133" t="s">
        <v>22</v>
      </c>
      <c r="G55" s="134"/>
      <c r="H55" s="134"/>
      <c r="I55" s="246">
        <f>' Pol'!G104</f>
        <v>0</v>
      </c>
      <c r="J55" s="246"/>
    </row>
    <row r="56" spans="1:10" ht="25.5" customHeight="1">
      <c r="A56" s="121"/>
      <c r="B56" s="123" t="s">
        <v>72</v>
      </c>
      <c r="C56" s="247" t="s">
        <v>73</v>
      </c>
      <c r="D56" s="248"/>
      <c r="E56" s="248"/>
      <c r="F56" s="133" t="s">
        <v>23</v>
      </c>
      <c r="G56" s="134"/>
      <c r="H56" s="134"/>
      <c r="I56" s="246">
        <f>' Pol'!G107</f>
        <v>0</v>
      </c>
      <c r="J56" s="246"/>
    </row>
    <row r="57" spans="1:10" ht="25.5" customHeight="1">
      <c r="A57" s="121"/>
      <c r="B57" s="123" t="s">
        <v>74</v>
      </c>
      <c r="C57" s="247" t="s">
        <v>75</v>
      </c>
      <c r="D57" s="248"/>
      <c r="E57" s="248"/>
      <c r="F57" s="133" t="s">
        <v>23</v>
      </c>
      <c r="G57" s="134"/>
      <c r="H57" s="134"/>
      <c r="I57" s="246">
        <f>' Pol'!G110</f>
        <v>0</v>
      </c>
      <c r="J57" s="246"/>
    </row>
    <row r="58" spans="1:10" ht="25.5" customHeight="1">
      <c r="A58" s="121"/>
      <c r="B58" s="123" t="s">
        <v>76</v>
      </c>
      <c r="C58" s="247" t="s">
        <v>77</v>
      </c>
      <c r="D58" s="248"/>
      <c r="E58" s="248"/>
      <c r="F58" s="133" t="s">
        <v>23</v>
      </c>
      <c r="G58" s="134"/>
      <c r="H58" s="134"/>
      <c r="I58" s="246">
        <f>' Pol'!G112</f>
        <v>0</v>
      </c>
      <c r="J58" s="246"/>
    </row>
    <row r="59" spans="1:10" ht="25.5" customHeight="1">
      <c r="A59" s="121"/>
      <c r="B59" s="123" t="s">
        <v>78</v>
      </c>
      <c r="C59" s="247" t="s">
        <v>79</v>
      </c>
      <c r="D59" s="248"/>
      <c r="E59" s="248"/>
      <c r="F59" s="133" t="s">
        <v>23</v>
      </c>
      <c r="G59" s="134"/>
      <c r="H59" s="134"/>
      <c r="I59" s="246">
        <f>' Pol'!G117</f>
        <v>0</v>
      </c>
      <c r="J59" s="246"/>
    </row>
    <row r="60" spans="1:10" ht="25.5" customHeight="1">
      <c r="A60" s="121"/>
      <c r="B60" s="123" t="s">
        <v>80</v>
      </c>
      <c r="C60" s="247" t="s">
        <v>81</v>
      </c>
      <c r="D60" s="248"/>
      <c r="E60" s="248"/>
      <c r="F60" s="133" t="s">
        <v>23</v>
      </c>
      <c r="G60" s="134"/>
      <c r="H60" s="134"/>
      <c r="I60" s="246">
        <f>' Pol'!G119</f>
        <v>0</v>
      </c>
      <c r="J60" s="246"/>
    </row>
    <row r="61" spans="1:10" ht="25.5" customHeight="1">
      <c r="A61" s="121"/>
      <c r="B61" s="123" t="s">
        <v>82</v>
      </c>
      <c r="C61" s="247" t="s">
        <v>83</v>
      </c>
      <c r="D61" s="248"/>
      <c r="E61" s="248"/>
      <c r="F61" s="133" t="s">
        <v>23</v>
      </c>
      <c r="G61" s="134"/>
      <c r="H61" s="134"/>
      <c r="I61" s="246">
        <f>' Pol'!G135</f>
        <v>0</v>
      </c>
      <c r="J61" s="246"/>
    </row>
    <row r="62" spans="1:10" ht="25.5" customHeight="1">
      <c r="A62" s="121"/>
      <c r="B62" s="123" t="s">
        <v>84</v>
      </c>
      <c r="C62" s="247" t="s">
        <v>85</v>
      </c>
      <c r="D62" s="248"/>
      <c r="E62" s="248"/>
      <c r="F62" s="133" t="s">
        <v>23</v>
      </c>
      <c r="G62" s="134"/>
      <c r="H62" s="134"/>
      <c r="I62" s="246">
        <f>' Pol'!G138</f>
        <v>0</v>
      </c>
      <c r="J62" s="246"/>
    </row>
    <row r="63" spans="1:10" ht="25.5" customHeight="1">
      <c r="A63" s="121"/>
      <c r="B63" s="123" t="s">
        <v>86</v>
      </c>
      <c r="C63" s="247" t="s">
        <v>87</v>
      </c>
      <c r="D63" s="248"/>
      <c r="E63" s="248"/>
      <c r="F63" s="133" t="s">
        <v>23</v>
      </c>
      <c r="G63" s="134"/>
      <c r="H63" s="134"/>
      <c r="I63" s="246">
        <f>' Pol'!G163</f>
        <v>0</v>
      </c>
      <c r="J63" s="246"/>
    </row>
    <row r="64" spans="1:10" ht="25.5" customHeight="1">
      <c r="A64" s="121"/>
      <c r="B64" s="123" t="s">
        <v>88</v>
      </c>
      <c r="C64" s="247" t="s">
        <v>89</v>
      </c>
      <c r="D64" s="248"/>
      <c r="E64" s="248"/>
      <c r="F64" s="133" t="s">
        <v>23</v>
      </c>
      <c r="G64" s="134"/>
      <c r="H64" s="134"/>
      <c r="I64" s="246">
        <f>' Pol'!G171</f>
        <v>0</v>
      </c>
      <c r="J64" s="246"/>
    </row>
    <row r="65" spans="1:10" ht="25.5" customHeight="1">
      <c r="A65" s="121"/>
      <c r="B65" s="123" t="s">
        <v>90</v>
      </c>
      <c r="C65" s="247" t="s">
        <v>91</v>
      </c>
      <c r="D65" s="248"/>
      <c r="E65" s="248"/>
      <c r="F65" s="133" t="s">
        <v>23</v>
      </c>
      <c r="G65" s="134"/>
      <c r="H65" s="134"/>
      <c r="I65" s="246">
        <f>' Pol'!G186</f>
        <v>0</v>
      </c>
      <c r="J65" s="246"/>
    </row>
    <row r="66" spans="1:10" ht="25.5" customHeight="1">
      <c r="A66" s="121"/>
      <c r="B66" s="123" t="s">
        <v>92</v>
      </c>
      <c r="C66" s="247" t="s">
        <v>93</v>
      </c>
      <c r="D66" s="248"/>
      <c r="E66" s="248"/>
      <c r="F66" s="133" t="s">
        <v>23</v>
      </c>
      <c r="G66" s="134"/>
      <c r="H66" s="134"/>
      <c r="I66" s="246">
        <f>' Pol'!G201</f>
        <v>0</v>
      </c>
      <c r="J66" s="246"/>
    </row>
    <row r="67" spans="1:10" ht="25.5" customHeight="1">
      <c r="A67" s="121"/>
      <c r="B67" s="123" t="s">
        <v>94</v>
      </c>
      <c r="C67" s="247" t="s">
        <v>95</v>
      </c>
      <c r="D67" s="248"/>
      <c r="E67" s="248"/>
      <c r="F67" s="133" t="s">
        <v>23</v>
      </c>
      <c r="G67" s="134"/>
      <c r="H67" s="134"/>
      <c r="I67" s="246">
        <f>' Pol'!G204</f>
        <v>0</v>
      </c>
      <c r="J67" s="246"/>
    </row>
    <row r="68" spans="1:10" ht="25.5" customHeight="1">
      <c r="A68" s="121"/>
      <c r="B68" s="123" t="s">
        <v>96</v>
      </c>
      <c r="C68" s="247" t="s">
        <v>97</v>
      </c>
      <c r="D68" s="248"/>
      <c r="E68" s="248"/>
      <c r="F68" s="133" t="s">
        <v>23</v>
      </c>
      <c r="G68" s="134"/>
      <c r="H68" s="134"/>
      <c r="I68" s="246">
        <f>' Pol'!G209</f>
        <v>0</v>
      </c>
      <c r="J68" s="246"/>
    </row>
    <row r="69" spans="1:10" ht="25.5" customHeight="1">
      <c r="A69" s="121"/>
      <c r="B69" s="123" t="s">
        <v>98</v>
      </c>
      <c r="C69" s="247" t="s">
        <v>99</v>
      </c>
      <c r="D69" s="248"/>
      <c r="E69" s="248"/>
      <c r="F69" s="133" t="s">
        <v>24</v>
      </c>
      <c r="G69" s="134"/>
      <c r="H69" s="134"/>
      <c r="I69" s="246">
        <f>' Pol'!G226</f>
        <v>0</v>
      </c>
      <c r="J69" s="246"/>
    </row>
    <row r="70" spans="1:10" ht="25.5" customHeight="1">
      <c r="A70" s="121"/>
      <c r="B70" s="123" t="s">
        <v>100</v>
      </c>
      <c r="C70" s="247" t="s">
        <v>101</v>
      </c>
      <c r="D70" s="248"/>
      <c r="E70" s="248"/>
      <c r="F70" s="133" t="s">
        <v>24</v>
      </c>
      <c r="G70" s="134"/>
      <c r="H70" s="134"/>
      <c r="I70" s="246">
        <f>' Pol'!G228</f>
        <v>0</v>
      </c>
      <c r="J70" s="246"/>
    </row>
    <row r="71" spans="1:10" ht="25.5" customHeight="1">
      <c r="A71" s="121"/>
      <c r="B71" s="130" t="s">
        <v>102</v>
      </c>
      <c r="C71" s="267" t="s">
        <v>25</v>
      </c>
      <c r="D71" s="268"/>
      <c r="E71" s="268"/>
      <c r="F71" s="135" t="s">
        <v>102</v>
      </c>
      <c r="G71" s="136"/>
      <c r="H71" s="136"/>
      <c r="I71" s="266">
        <f>' Pol'!G230</f>
        <v>0</v>
      </c>
      <c r="J71" s="266"/>
    </row>
    <row r="72" spans="1:10" ht="25.5" customHeight="1">
      <c r="A72" s="122"/>
      <c r="B72" s="126" t="s">
        <v>1</v>
      </c>
      <c r="C72" s="126"/>
      <c r="D72" s="127"/>
      <c r="E72" s="127"/>
      <c r="F72" s="137"/>
      <c r="G72" s="138"/>
      <c r="H72" s="138"/>
      <c r="I72" s="269">
        <f>SUM(I47:I71)</f>
        <v>0</v>
      </c>
      <c r="J72" s="269"/>
    </row>
    <row r="73" spans="1:10">
      <c r="F73" s="139"/>
      <c r="G73" s="95"/>
      <c r="H73" s="139"/>
      <c r="I73" s="95"/>
      <c r="J73" s="95"/>
    </row>
    <row r="74" spans="1:10">
      <c r="F74" s="139"/>
      <c r="G74" s="95"/>
      <c r="H74" s="139"/>
      <c r="I74" s="95"/>
      <c r="J74" s="95"/>
    </row>
    <row r="75" spans="1:10">
      <c r="F75" s="139"/>
      <c r="G75" s="95"/>
      <c r="H75" s="139"/>
      <c r="I75" s="95"/>
      <c r="J75" s="95"/>
    </row>
  </sheetData>
  <sheetProtection password="C88C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9">
    <mergeCell ref="I70:J70"/>
    <mergeCell ref="C70:E70"/>
    <mergeCell ref="I71:J71"/>
    <mergeCell ref="C71:E71"/>
    <mergeCell ref="I72:J72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70" t="s">
        <v>6</v>
      </c>
      <c r="B1" s="270"/>
      <c r="C1" s="271"/>
      <c r="D1" s="270"/>
      <c r="E1" s="270"/>
      <c r="F1" s="270"/>
      <c r="G1" s="270"/>
    </row>
    <row r="2" spans="1:7" ht="24.95" customHeight="1">
      <c r="A2" s="78" t="s">
        <v>39</v>
      </c>
      <c r="B2" s="77"/>
      <c r="C2" s="272"/>
      <c r="D2" s="272"/>
      <c r="E2" s="272"/>
      <c r="F2" s="272"/>
      <c r="G2" s="273"/>
    </row>
    <row r="3" spans="1:7" ht="24.95" hidden="1" customHeight="1">
      <c r="A3" s="78" t="s">
        <v>7</v>
      </c>
      <c r="B3" s="77"/>
      <c r="C3" s="272"/>
      <c r="D3" s="272"/>
      <c r="E3" s="272"/>
      <c r="F3" s="272"/>
      <c r="G3" s="273"/>
    </row>
    <row r="4" spans="1:7" ht="24.95" hidden="1" customHeight="1">
      <c r="A4" s="78" t="s">
        <v>8</v>
      </c>
      <c r="B4" s="77"/>
      <c r="C4" s="272"/>
      <c r="D4" s="272"/>
      <c r="E4" s="272"/>
      <c r="F4" s="272"/>
      <c r="G4" s="273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246"/>
  <sheetViews>
    <sheetView topLeftCell="A100" workbookViewId="0">
      <selection activeCell="C111" sqref="C111"/>
    </sheetView>
  </sheetViews>
  <sheetFormatPr defaultRowHeight="12.75" outlineLevelRow="1"/>
  <cols>
    <col min="1" max="1" width="4.28515625" customWidth="1"/>
    <col min="2" max="2" width="14.42578125" style="94" customWidth="1"/>
    <col min="3" max="3" width="38.28515625" style="9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286" t="s">
        <v>6</v>
      </c>
      <c r="B1" s="286"/>
      <c r="C1" s="286"/>
      <c r="D1" s="286"/>
      <c r="E1" s="286"/>
      <c r="F1" s="286"/>
      <c r="G1" s="286"/>
      <c r="AE1" t="s">
        <v>105</v>
      </c>
    </row>
    <row r="2" spans="1:60" ht="24.95" customHeight="1">
      <c r="A2" s="144" t="s">
        <v>104</v>
      </c>
      <c r="B2" s="142"/>
      <c r="C2" s="287" t="s">
        <v>45</v>
      </c>
      <c r="D2" s="288"/>
      <c r="E2" s="288"/>
      <c r="F2" s="288"/>
      <c r="G2" s="289"/>
      <c r="AE2" t="s">
        <v>106</v>
      </c>
    </row>
    <row r="3" spans="1:60" ht="24.95" customHeight="1">
      <c r="A3" s="145" t="s">
        <v>7</v>
      </c>
      <c r="B3" s="143"/>
      <c r="C3" s="290" t="s">
        <v>41</v>
      </c>
      <c r="D3" s="291"/>
      <c r="E3" s="291"/>
      <c r="F3" s="291"/>
      <c r="G3" s="292"/>
      <c r="AE3" t="s">
        <v>107</v>
      </c>
    </row>
    <row r="4" spans="1:60" ht="24.95" hidden="1" customHeight="1">
      <c r="A4" s="145" t="s">
        <v>8</v>
      </c>
      <c r="B4" s="143"/>
      <c r="C4" s="290"/>
      <c r="D4" s="291"/>
      <c r="E4" s="291"/>
      <c r="F4" s="291"/>
      <c r="G4" s="292"/>
      <c r="AE4" t="s">
        <v>108</v>
      </c>
    </row>
    <row r="5" spans="1:60" hidden="1">
      <c r="A5" s="146" t="s">
        <v>109</v>
      </c>
      <c r="B5" s="147"/>
      <c r="C5" s="148"/>
      <c r="D5" s="149"/>
      <c r="E5" s="149"/>
      <c r="F5" s="149"/>
      <c r="G5" s="150"/>
      <c r="AE5" t="s">
        <v>110</v>
      </c>
    </row>
    <row r="7" spans="1:60" ht="38.25">
      <c r="A7" s="155" t="s">
        <v>111</v>
      </c>
      <c r="B7" s="156" t="s">
        <v>112</v>
      </c>
      <c r="C7" s="156" t="s">
        <v>113</v>
      </c>
      <c r="D7" s="155" t="s">
        <v>114</v>
      </c>
      <c r="E7" s="155" t="s">
        <v>115</v>
      </c>
      <c r="F7" s="151" t="s">
        <v>116</v>
      </c>
      <c r="G7" s="178" t="s">
        <v>27</v>
      </c>
      <c r="H7" s="179" t="s">
        <v>28</v>
      </c>
      <c r="I7" s="179" t="s">
        <v>117</v>
      </c>
      <c r="J7" s="179" t="s">
        <v>29</v>
      </c>
      <c r="K7" s="179" t="s">
        <v>118</v>
      </c>
      <c r="L7" s="179" t="s">
        <v>119</v>
      </c>
      <c r="M7" s="179" t="s">
        <v>120</v>
      </c>
      <c r="N7" s="179" t="s">
        <v>121</v>
      </c>
      <c r="O7" s="179" t="s">
        <v>122</v>
      </c>
      <c r="P7" s="179" t="s">
        <v>123</v>
      </c>
      <c r="Q7" s="179" t="s">
        <v>124</v>
      </c>
      <c r="R7" s="179" t="s">
        <v>125</v>
      </c>
      <c r="S7" s="179" t="s">
        <v>126</v>
      </c>
      <c r="T7" s="179" t="s">
        <v>127</v>
      </c>
      <c r="U7" s="158" t="s">
        <v>128</v>
      </c>
    </row>
    <row r="8" spans="1:60">
      <c r="A8" s="180" t="s">
        <v>129</v>
      </c>
      <c r="B8" s="181" t="s">
        <v>54</v>
      </c>
      <c r="C8" s="182" t="s">
        <v>55</v>
      </c>
      <c r="D8" s="183"/>
      <c r="E8" s="184"/>
      <c r="F8" s="185"/>
      <c r="G8" s="185">
        <f>SUMIF(AE9:AE14,"&lt;&gt;NOR",G9:G14)</f>
        <v>0</v>
      </c>
      <c r="H8" s="185"/>
      <c r="I8" s="185">
        <f>SUM(I9:I14)</f>
        <v>0</v>
      </c>
      <c r="J8" s="185"/>
      <c r="K8" s="185">
        <f>SUM(K9:K14)</f>
        <v>0</v>
      </c>
      <c r="L8" s="185"/>
      <c r="M8" s="185">
        <f>SUM(M9:M14)</f>
        <v>0</v>
      </c>
      <c r="N8" s="157"/>
      <c r="O8" s="157">
        <f>SUM(O9:O14)</f>
        <v>0.89451000000000003</v>
      </c>
      <c r="P8" s="157"/>
      <c r="Q8" s="157">
        <f>SUM(Q9:Q14)</f>
        <v>0</v>
      </c>
      <c r="R8" s="157"/>
      <c r="S8" s="157"/>
      <c r="T8" s="180"/>
      <c r="U8" s="157">
        <f>SUM(U9:U14)</f>
        <v>14.149999999999999</v>
      </c>
      <c r="AE8" t="s">
        <v>130</v>
      </c>
    </row>
    <row r="9" spans="1:60" outlineLevel="1">
      <c r="A9" s="153">
        <v>1</v>
      </c>
      <c r="B9" s="159" t="s">
        <v>131</v>
      </c>
      <c r="C9" s="197" t="s">
        <v>132</v>
      </c>
      <c r="D9" s="161" t="s">
        <v>133</v>
      </c>
      <c r="E9" s="170">
        <v>6.1820000000000004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62">
        <v>2.5780000000000001E-2</v>
      </c>
      <c r="O9" s="162">
        <f>ROUND(E9*N9,5)</f>
        <v>0.15937000000000001</v>
      </c>
      <c r="P9" s="162">
        <v>0</v>
      </c>
      <c r="Q9" s="162">
        <f>ROUND(E9*P9,5)</f>
        <v>0</v>
      </c>
      <c r="R9" s="162"/>
      <c r="S9" s="162"/>
      <c r="T9" s="163">
        <v>0.99</v>
      </c>
      <c r="U9" s="162">
        <f>ROUND(E9*T9,2)</f>
        <v>6.12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134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>
      <c r="A10" s="153"/>
      <c r="B10" s="159"/>
      <c r="C10" s="198" t="s">
        <v>135</v>
      </c>
      <c r="D10" s="164"/>
      <c r="E10" s="171">
        <v>10.582000000000001</v>
      </c>
      <c r="F10" s="176"/>
      <c r="G10" s="176"/>
      <c r="H10" s="176"/>
      <c r="I10" s="176"/>
      <c r="J10" s="176"/>
      <c r="K10" s="176"/>
      <c r="L10" s="176"/>
      <c r="M10" s="176"/>
      <c r="N10" s="162"/>
      <c r="O10" s="162"/>
      <c r="P10" s="162"/>
      <c r="Q10" s="162"/>
      <c r="R10" s="162"/>
      <c r="S10" s="162"/>
      <c r="T10" s="163"/>
      <c r="U10" s="162"/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136</v>
      </c>
      <c r="AF10" s="152">
        <v>0</v>
      </c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>
      <c r="A11" s="153"/>
      <c r="B11" s="159"/>
      <c r="C11" s="198" t="s">
        <v>137</v>
      </c>
      <c r="D11" s="164"/>
      <c r="E11" s="171">
        <v>-4.4000000000000004</v>
      </c>
      <c r="F11" s="176"/>
      <c r="G11" s="176"/>
      <c r="H11" s="176"/>
      <c r="I11" s="176"/>
      <c r="J11" s="176"/>
      <c r="K11" s="176"/>
      <c r="L11" s="176"/>
      <c r="M11" s="176"/>
      <c r="N11" s="162"/>
      <c r="O11" s="162"/>
      <c r="P11" s="162"/>
      <c r="Q11" s="162"/>
      <c r="R11" s="162"/>
      <c r="S11" s="162"/>
      <c r="T11" s="163"/>
      <c r="U11" s="162"/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136</v>
      </c>
      <c r="AF11" s="152">
        <v>0</v>
      </c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ht="22.5" outlineLevel="1">
      <c r="A12" s="153">
        <v>2</v>
      </c>
      <c r="B12" s="159" t="s">
        <v>138</v>
      </c>
      <c r="C12" s="197" t="s">
        <v>139</v>
      </c>
      <c r="D12" s="161" t="s">
        <v>133</v>
      </c>
      <c r="E12" s="170">
        <v>14</v>
      </c>
      <c r="F12" s="175"/>
      <c r="G12" s="176">
        <f>ROUND(E12*F12,2)</f>
        <v>0</v>
      </c>
      <c r="H12" s="175"/>
      <c r="I12" s="176">
        <f>ROUND(E12*H12,2)</f>
        <v>0</v>
      </c>
      <c r="J12" s="175"/>
      <c r="K12" s="176">
        <f>ROUND(E12*J12,2)</f>
        <v>0</v>
      </c>
      <c r="L12" s="176">
        <v>21</v>
      </c>
      <c r="M12" s="176">
        <f>G12*(1+L12/100)</f>
        <v>0</v>
      </c>
      <c r="N12" s="162">
        <v>5.2510000000000001E-2</v>
      </c>
      <c r="O12" s="162">
        <f>ROUND(E12*N12,5)</f>
        <v>0.73514000000000002</v>
      </c>
      <c r="P12" s="162">
        <v>0</v>
      </c>
      <c r="Q12" s="162">
        <f>ROUND(E12*P12,5)</f>
        <v>0</v>
      </c>
      <c r="R12" s="162"/>
      <c r="S12" s="162"/>
      <c r="T12" s="163">
        <v>0.57389000000000001</v>
      </c>
      <c r="U12" s="162">
        <f>ROUND(E12*T12,2)</f>
        <v>8.0299999999999994</v>
      </c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140</v>
      </c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>
      <c r="A13" s="153"/>
      <c r="B13" s="159"/>
      <c r="C13" s="198" t="s">
        <v>141</v>
      </c>
      <c r="D13" s="164"/>
      <c r="E13" s="171">
        <v>18.2</v>
      </c>
      <c r="F13" s="176"/>
      <c r="G13" s="176"/>
      <c r="H13" s="176"/>
      <c r="I13" s="176"/>
      <c r="J13" s="176"/>
      <c r="K13" s="176"/>
      <c r="L13" s="176"/>
      <c r="M13" s="176"/>
      <c r="N13" s="162"/>
      <c r="O13" s="162"/>
      <c r="P13" s="162"/>
      <c r="Q13" s="162"/>
      <c r="R13" s="162"/>
      <c r="S13" s="162"/>
      <c r="T13" s="163"/>
      <c r="U13" s="162"/>
      <c r="V13" s="152"/>
      <c r="W13" s="152"/>
      <c r="X13" s="152"/>
      <c r="Y13" s="152"/>
      <c r="Z13" s="152"/>
      <c r="AA13" s="152"/>
      <c r="AB13" s="152"/>
      <c r="AC13" s="152"/>
      <c r="AD13" s="152"/>
      <c r="AE13" s="152" t="s">
        <v>136</v>
      </c>
      <c r="AF13" s="152">
        <v>0</v>
      </c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>
      <c r="A14" s="153"/>
      <c r="B14" s="159"/>
      <c r="C14" s="198" t="s">
        <v>142</v>
      </c>
      <c r="D14" s="164"/>
      <c r="E14" s="171">
        <v>-4.2</v>
      </c>
      <c r="F14" s="176"/>
      <c r="G14" s="176"/>
      <c r="H14" s="176"/>
      <c r="I14" s="176"/>
      <c r="J14" s="176"/>
      <c r="K14" s="176"/>
      <c r="L14" s="176"/>
      <c r="M14" s="176"/>
      <c r="N14" s="162"/>
      <c r="O14" s="162"/>
      <c r="P14" s="162"/>
      <c r="Q14" s="162"/>
      <c r="R14" s="162"/>
      <c r="S14" s="162"/>
      <c r="T14" s="163"/>
      <c r="U14" s="162"/>
      <c r="V14" s="152"/>
      <c r="W14" s="152"/>
      <c r="X14" s="152"/>
      <c r="Y14" s="152"/>
      <c r="Z14" s="152"/>
      <c r="AA14" s="152"/>
      <c r="AB14" s="152"/>
      <c r="AC14" s="152"/>
      <c r="AD14" s="152"/>
      <c r="AE14" s="152" t="s">
        <v>136</v>
      </c>
      <c r="AF14" s="152">
        <v>0</v>
      </c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>
      <c r="A15" s="154" t="s">
        <v>129</v>
      </c>
      <c r="B15" s="160" t="s">
        <v>56</v>
      </c>
      <c r="C15" s="199" t="s">
        <v>57</v>
      </c>
      <c r="D15" s="165"/>
      <c r="E15" s="172"/>
      <c r="F15" s="177"/>
      <c r="G15" s="177">
        <f>SUMIF(AE16:AE17,"&lt;&gt;NOR",G16:G17)</f>
        <v>0</v>
      </c>
      <c r="H15" s="177"/>
      <c r="I15" s="177">
        <f>SUM(I16:I17)</f>
        <v>0</v>
      </c>
      <c r="J15" s="177"/>
      <c r="K15" s="177">
        <f>SUM(K16:K17)</f>
        <v>0</v>
      </c>
      <c r="L15" s="177"/>
      <c r="M15" s="177">
        <f>SUM(M16:M17)</f>
        <v>0</v>
      </c>
      <c r="N15" s="166"/>
      <c r="O15" s="166">
        <f>SUM(O16:O17)</f>
        <v>1.0654999999999999</v>
      </c>
      <c r="P15" s="166"/>
      <c r="Q15" s="166">
        <f>SUM(Q16:Q17)</f>
        <v>0</v>
      </c>
      <c r="R15" s="166"/>
      <c r="S15" s="166"/>
      <c r="T15" s="167"/>
      <c r="U15" s="166">
        <f>SUM(U16:U17)</f>
        <v>85.35</v>
      </c>
      <c r="AE15" t="s">
        <v>130</v>
      </c>
    </row>
    <row r="16" spans="1:60" ht="22.5" outlineLevel="1">
      <c r="A16" s="153">
        <v>3</v>
      </c>
      <c r="B16" s="159" t="s">
        <v>143</v>
      </c>
      <c r="C16" s="197" t="s">
        <v>144</v>
      </c>
      <c r="D16" s="161" t="s">
        <v>133</v>
      </c>
      <c r="E16" s="170">
        <v>89.84</v>
      </c>
      <c r="F16" s="175"/>
      <c r="G16" s="176">
        <f>ROUND(E16*F16,2)</f>
        <v>0</v>
      </c>
      <c r="H16" s="175"/>
      <c r="I16" s="176">
        <f>ROUND(E16*H16,2)</f>
        <v>0</v>
      </c>
      <c r="J16" s="175"/>
      <c r="K16" s="176">
        <f>ROUND(E16*J16,2)</f>
        <v>0</v>
      </c>
      <c r="L16" s="176">
        <v>21</v>
      </c>
      <c r="M16" s="176">
        <f>G16*(1+L16/100)</f>
        <v>0</v>
      </c>
      <c r="N16" s="162">
        <v>1.1860000000000001E-2</v>
      </c>
      <c r="O16" s="162">
        <f>ROUND(E16*N16,5)</f>
        <v>1.0654999999999999</v>
      </c>
      <c r="P16" s="162">
        <v>0</v>
      </c>
      <c r="Q16" s="162">
        <f>ROUND(E16*P16,5)</f>
        <v>0</v>
      </c>
      <c r="R16" s="162"/>
      <c r="S16" s="162"/>
      <c r="T16" s="163">
        <v>0.95</v>
      </c>
      <c r="U16" s="162">
        <f>ROUND(E16*T16,2)</f>
        <v>85.35</v>
      </c>
      <c r="V16" s="152"/>
      <c r="W16" s="152"/>
      <c r="X16" s="152"/>
      <c r="Y16" s="152"/>
      <c r="Z16" s="152"/>
      <c r="AA16" s="152"/>
      <c r="AB16" s="152"/>
      <c r="AC16" s="152"/>
      <c r="AD16" s="152"/>
      <c r="AE16" s="152" t="s">
        <v>134</v>
      </c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ht="33.75" outlineLevel="1">
      <c r="A17" s="153"/>
      <c r="B17" s="159"/>
      <c r="C17" s="198" t="s">
        <v>145</v>
      </c>
      <c r="D17" s="164"/>
      <c r="E17" s="171">
        <v>89.84</v>
      </c>
      <c r="F17" s="176"/>
      <c r="G17" s="176"/>
      <c r="H17" s="176"/>
      <c r="I17" s="176"/>
      <c r="J17" s="176"/>
      <c r="K17" s="176"/>
      <c r="L17" s="176"/>
      <c r="M17" s="176"/>
      <c r="N17" s="162"/>
      <c r="O17" s="162"/>
      <c r="P17" s="162"/>
      <c r="Q17" s="162"/>
      <c r="R17" s="162"/>
      <c r="S17" s="162"/>
      <c r="T17" s="163"/>
      <c r="U17" s="162"/>
      <c r="V17" s="152"/>
      <c r="W17" s="152"/>
      <c r="X17" s="152"/>
      <c r="Y17" s="152"/>
      <c r="Z17" s="152"/>
      <c r="AA17" s="152"/>
      <c r="AB17" s="152"/>
      <c r="AC17" s="152"/>
      <c r="AD17" s="152"/>
      <c r="AE17" s="152" t="s">
        <v>136</v>
      </c>
      <c r="AF17" s="152">
        <v>0</v>
      </c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>
      <c r="A18" s="154" t="s">
        <v>129</v>
      </c>
      <c r="B18" s="160" t="s">
        <v>58</v>
      </c>
      <c r="C18" s="199" t="s">
        <v>59</v>
      </c>
      <c r="D18" s="165"/>
      <c r="E18" s="172"/>
      <c r="F18" s="177"/>
      <c r="G18" s="177">
        <f>SUMIF(AE19:AE24,"&lt;&gt;NOR",G19:G24)</f>
        <v>0</v>
      </c>
      <c r="H18" s="177"/>
      <c r="I18" s="177">
        <f>SUM(I19:I24)</f>
        <v>0</v>
      </c>
      <c r="J18" s="177"/>
      <c r="K18" s="177">
        <f>SUM(K19:K24)</f>
        <v>0</v>
      </c>
      <c r="L18" s="177"/>
      <c r="M18" s="177">
        <f>SUM(M19:M24)</f>
        <v>0</v>
      </c>
      <c r="N18" s="166"/>
      <c r="O18" s="166">
        <f>SUM(O19:O24)</f>
        <v>0.31528</v>
      </c>
      <c r="P18" s="166"/>
      <c r="Q18" s="166">
        <f>SUM(Q19:Q24)</f>
        <v>0</v>
      </c>
      <c r="R18" s="166"/>
      <c r="S18" s="166"/>
      <c r="T18" s="167"/>
      <c r="U18" s="166">
        <f>SUM(U19:U24)</f>
        <v>19.07</v>
      </c>
      <c r="AE18" t="s">
        <v>130</v>
      </c>
    </row>
    <row r="19" spans="1:60" ht="22.5" outlineLevel="1">
      <c r="A19" s="153">
        <v>4</v>
      </c>
      <c r="B19" s="159" t="s">
        <v>146</v>
      </c>
      <c r="C19" s="197" t="s">
        <v>147</v>
      </c>
      <c r="D19" s="161" t="s">
        <v>133</v>
      </c>
      <c r="E19" s="170">
        <v>28</v>
      </c>
      <c r="F19" s="175"/>
      <c r="G19" s="176">
        <f>ROUND(E19*F19,2)</f>
        <v>0</v>
      </c>
      <c r="H19" s="175"/>
      <c r="I19" s="176">
        <f>ROUND(E19*H19,2)</f>
        <v>0</v>
      </c>
      <c r="J19" s="175"/>
      <c r="K19" s="176">
        <f>ROUND(E19*J19,2)</f>
        <v>0</v>
      </c>
      <c r="L19" s="176">
        <v>21</v>
      </c>
      <c r="M19" s="176">
        <f>G19*(1+L19/100)</f>
        <v>0</v>
      </c>
      <c r="N19" s="162">
        <v>4.9100000000000003E-3</v>
      </c>
      <c r="O19" s="162">
        <f>ROUND(E19*N19,5)</f>
        <v>0.13747999999999999</v>
      </c>
      <c r="P19" s="162">
        <v>0</v>
      </c>
      <c r="Q19" s="162">
        <f>ROUND(E19*P19,5)</f>
        <v>0</v>
      </c>
      <c r="R19" s="162"/>
      <c r="S19" s="162"/>
      <c r="T19" s="163">
        <v>0.36199999999999999</v>
      </c>
      <c r="U19" s="162">
        <f>ROUND(E19*T19,2)</f>
        <v>10.14</v>
      </c>
      <c r="V19" s="152"/>
      <c r="W19" s="152"/>
      <c r="X19" s="152"/>
      <c r="Y19" s="152"/>
      <c r="Z19" s="152"/>
      <c r="AA19" s="152"/>
      <c r="AB19" s="152"/>
      <c r="AC19" s="152"/>
      <c r="AD19" s="152"/>
      <c r="AE19" s="152" t="s">
        <v>134</v>
      </c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>
      <c r="A20" s="153"/>
      <c r="B20" s="159"/>
      <c r="C20" s="200" t="s">
        <v>148</v>
      </c>
      <c r="D20" s="168"/>
      <c r="E20" s="173"/>
      <c r="F20" s="176"/>
      <c r="G20" s="176"/>
      <c r="H20" s="176"/>
      <c r="I20" s="176"/>
      <c r="J20" s="176"/>
      <c r="K20" s="176"/>
      <c r="L20" s="176"/>
      <c r="M20" s="176"/>
      <c r="N20" s="162"/>
      <c r="O20" s="162"/>
      <c r="P20" s="162"/>
      <c r="Q20" s="162"/>
      <c r="R20" s="162"/>
      <c r="S20" s="162"/>
      <c r="T20" s="163"/>
      <c r="U20" s="162"/>
      <c r="V20" s="152"/>
      <c r="W20" s="152"/>
      <c r="X20" s="152"/>
      <c r="Y20" s="152"/>
      <c r="Z20" s="152"/>
      <c r="AA20" s="152"/>
      <c r="AB20" s="152"/>
      <c r="AC20" s="152"/>
      <c r="AD20" s="152"/>
      <c r="AE20" s="152" t="s">
        <v>136</v>
      </c>
      <c r="AF20" s="152">
        <v>2</v>
      </c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>
      <c r="A21" s="153"/>
      <c r="B21" s="159"/>
      <c r="C21" s="201" t="s">
        <v>149</v>
      </c>
      <c r="D21" s="168"/>
      <c r="E21" s="173">
        <v>28</v>
      </c>
      <c r="F21" s="176"/>
      <c r="G21" s="176"/>
      <c r="H21" s="176"/>
      <c r="I21" s="176"/>
      <c r="J21" s="176"/>
      <c r="K21" s="176"/>
      <c r="L21" s="176"/>
      <c r="M21" s="176"/>
      <c r="N21" s="162"/>
      <c r="O21" s="162"/>
      <c r="P21" s="162"/>
      <c r="Q21" s="162"/>
      <c r="R21" s="162"/>
      <c r="S21" s="162"/>
      <c r="T21" s="163"/>
      <c r="U21" s="162"/>
      <c r="V21" s="152"/>
      <c r="W21" s="152"/>
      <c r="X21" s="152"/>
      <c r="Y21" s="152"/>
      <c r="Z21" s="152"/>
      <c r="AA21" s="152"/>
      <c r="AB21" s="152"/>
      <c r="AC21" s="152"/>
      <c r="AD21" s="152"/>
      <c r="AE21" s="152" t="s">
        <v>136</v>
      </c>
      <c r="AF21" s="152">
        <v>2</v>
      </c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>
      <c r="A22" s="153"/>
      <c r="B22" s="159"/>
      <c r="C22" s="200" t="s">
        <v>150</v>
      </c>
      <c r="D22" s="168"/>
      <c r="E22" s="173"/>
      <c r="F22" s="176"/>
      <c r="G22" s="176"/>
      <c r="H22" s="176"/>
      <c r="I22" s="176"/>
      <c r="J22" s="176"/>
      <c r="K22" s="176"/>
      <c r="L22" s="176"/>
      <c r="M22" s="176"/>
      <c r="N22" s="162"/>
      <c r="O22" s="162"/>
      <c r="P22" s="162"/>
      <c r="Q22" s="162"/>
      <c r="R22" s="162"/>
      <c r="S22" s="162"/>
      <c r="T22" s="163"/>
      <c r="U22" s="162"/>
      <c r="V22" s="152"/>
      <c r="W22" s="152"/>
      <c r="X22" s="152"/>
      <c r="Y22" s="152"/>
      <c r="Z22" s="152"/>
      <c r="AA22" s="152"/>
      <c r="AB22" s="152"/>
      <c r="AC22" s="152"/>
      <c r="AD22" s="152"/>
      <c r="AE22" s="152" t="s">
        <v>136</v>
      </c>
      <c r="AF22" s="152">
        <v>0</v>
      </c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>
      <c r="A23" s="153"/>
      <c r="B23" s="159"/>
      <c r="C23" s="198" t="s">
        <v>151</v>
      </c>
      <c r="D23" s="164"/>
      <c r="E23" s="171">
        <v>28</v>
      </c>
      <c r="F23" s="176"/>
      <c r="G23" s="176"/>
      <c r="H23" s="176"/>
      <c r="I23" s="176"/>
      <c r="J23" s="176"/>
      <c r="K23" s="176"/>
      <c r="L23" s="176"/>
      <c r="M23" s="176"/>
      <c r="N23" s="162"/>
      <c r="O23" s="162"/>
      <c r="P23" s="162"/>
      <c r="Q23" s="162"/>
      <c r="R23" s="162"/>
      <c r="S23" s="162"/>
      <c r="T23" s="163"/>
      <c r="U23" s="162"/>
      <c r="V23" s="152"/>
      <c r="W23" s="152"/>
      <c r="X23" s="152"/>
      <c r="Y23" s="152"/>
      <c r="Z23" s="152"/>
      <c r="AA23" s="152"/>
      <c r="AB23" s="152"/>
      <c r="AC23" s="152"/>
      <c r="AD23" s="152"/>
      <c r="AE23" s="152" t="s">
        <v>136</v>
      </c>
      <c r="AF23" s="152">
        <v>0</v>
      </c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>
      <c r="A24" s="153">
        <v>5</v>
      </c>
      <c r="B24" s="159" t="s">
        <v>152</v>
      </c>
      <c r="C24" s="197" t="s">
        <v>153</v>
      </c>
      <c r="D24" s="161" t="s">
        <v>133</v>
      </c>
      <c r="E24" s="170">
        <v>28</v>
      </c>
      <c r="F24" s="175"/>
      <c r="G24" s="176">
        <f>ROUND(E24*F24,2)</f>
        <v>0</v>
      </c>
      <c r="H24" s="175"/>
      <c r="I24" s="176">
        <f>ROUND(E24*H24,2)</f>
        <v>0</v>
      </c>
      <c r="J24" s="175"/>
      <c r="K24" s="176">
        <f>ROUND(E24*J24,2)</f>
        <v>0</v>
      </c>
      <c r="L24" s="176">
        <v>21</v>
      </c>
      <c r="M24" s="176">
        <f>G24*(1+L24/100)</f>
        <v>0</v>
      </c>
      <c r="N24" s="162">
        <v>6.3499999999999997E-3</v>
      </c>
      <c r="O24" s="162">
        <f>ROUND(E24*N24,5)</f>
        <v>0.17780000000000001</v>
      </c>
      <c r="P24" s="162">
        <v>0</v>
      </c>
      <c r="Q24" s="162">
        <f>ROUND(E24*P24,5)</f>
        <v>0</v>
      </c>
      <c r="R24" s="162"/>
      <c r="S24" s="162"/>
      <c r="T24" s="163">
        <v>0.31900000000000001</v>
      </c>
      <c r="U24" s="162">
        <f>ROUND(E24*T24,2)</f>
        <v>8.93</v>
      </c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134</v>
      </c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>
      <c r="A25" s="154" t="s">
        <v>129</v>
      </c>
      <c r="B25" s="160" t="s">
        <v>60</v>
      </c>
      <c r="C25" s="199" t="s">
        <v>61</v>
      </c>
      <c r="D25" s="165"/>
      <c r="E25" s="172"/>
      <c r="F25" s="177"/>
      <c r="G25" s="177">
        <f>SUMIF(AE26:AE29,"&lt;&gt;NOR",G26:G29)</f>
        <v>0</v>
      </c>
      <c r="H25" s="177"/>
      <c r="I25" s="177">
        <f>SUM(I26:I29)</f>
        <v>0</v>
      </c>
      <c r="J25" s="177"/>
      <c r="K25" s="177">
        <f>SUM(K26:K29)</f>
        <v>0</v>
      </c>
      <c r="L25" s="177"/>
      <c r="M25" s="177">
        <f>SUM(M26:M29)</f>
        <v>0</v>
      </c>
      <c r="N25" s="166"/>
      <c r="O25" s="166">
        <f>SUM(O26:O29)</f>
        <v>0.17725000000000002</v>
      </c>
      <c r="P25" s="166"/>
      <c r="Q25" s="166">
        <f>SUM(Q26:Q29)</f>
        <v>0</v>
      </c>
      <c r="R25" s="166"/>
      <c r="S25" s="166"/>
      <c r="T25" s="167"/>
      <c r="U25" s="166">
        <f>SUM(U26:U29)</f>
        <v>10.43</v>
      </c>
      <c r="AE25" t="s">
        <v>130</v>
      </c>
    </row>
    <row r="26" spans="1:60" ht="22.5" outlineLevel="1">
      <c r="A26" s="153">
        <v>6</v>
      </c>
      <c r="B26" s="159" t="s">
        <v>154</v>
      </c>
      <c r="C26" s="197" t="s">
        <v>155</v>
      </c>
      <c r="D26" s="161" t="s">
        <v>156</v>
      </c>
      <c r="E26" s="170">
        <v>1</v>
      </c>
      <c r="F26" s="175"/>
      <c r="G26" s="176">
        <f>ROUND(E26*F26,2)</f>
        <v>0</v>
      </c>
      <c r="H26" s="175"/>
      <c r="I26" s="176">
        <f>ROUND(E26*H26,2)</f>
        <v>0</v>
      </c>
      <c r="J26" s="175"/>
      <c r="K26" s="176">
        <f>ROUND(E26*J26,2)</f>
        <v>0</v>
      </c>
      <c r="L26" s="176">
        <v>21</v>
      </c>
      <c r="M26" s="176">
        <f>G26*(1+L26/100)</f>
        <v>0</v>
      </c>
      <c r="N26" s="162">
        <v>5.8860000000000003E-2</v>
      </c>
      <c r="O26" s="162">
        <f>ROUND(E26*N26,5)</f>
        <v>5.8860000000000003E-2</v>
      </c>
      <c r="P26" s="162">
        <v>0</v>
      </c>
      <c r="Q26" s="162">
        <f>ROUND(E26*P26,5)</f>
        <v>0</v>
      </c>
      <c r="R26" s="162"/>
      <c r="S26" s="162"/>
      <c r="T26" s="163">
        <v>2</v>
      </c>
      <c r="U26" s="162">
        <f>ROUND(E26*T26,2)</f>
        <v>2</v>
      </c>
      <c r="V26" s="152"/>
      <c r="W26" s="152"/>
      <c r="X26" s="152"/>
      <c r="Y26" s="152"/>
      <c r="Z26" s="152"/>
      <c r="AA26" s="152"/>
      <c r="AB26" s="152"/>
      <c r="AC26" s="152"/>
      <c r="AD26" s="152"/>
      <c r="AE26" s="152" t="s">
        <v>134</v>
      </c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>
      <c r="A27" s="153">
        <v>7</v>
      </c>
      <c r="B27" s="159" t="s">
        <v>157</v>
      </c>
      <c r="C27" s="197" t="s">
        <v>158</v>
      </c>
      <c r="D27" s="161" t="s">
        <v>156</v>
      </c>
      <c r="E27" s="170">
        <v>1</v>
      </c>
      <c r="F27" s="175"/>
      <c r="G27" s="176">
        <f>ROUND(E27*F27,2)</f>
        <v>0</v>
      </c>
      <c r="H27" s="175"/>
      <c r="I27" s="176">
        <f>ROUND(E27*H27,2)</f>
        <v>0</v>
      </c>
      <c r="J27" s="175"/>
      <c r="K27" s="176">
        <f>ROUND(E27*J27,2)</f>
        <v>0</v>
      </c>
      <c r="L27" s="176">
        <v>21</v>
      </c>
      <c r="M27" s="176">
        <f>G27*(1+L27/100)</f>
        <v>0</v>
      </c>
      <c r="N27" s="162">
        <v>8.5999999999999998E-4</v>
      </c>
      <c r="O27" s="162">
        <f>ROUND(E27*N27,5)</f>
        <v>8.5999999999999998E-4</v>
      </c>
      <c r="P27" s="162">
        <v>0</v>
      </c>
      <c r="Q27" s="162">
        <f>ROUND(E27*P27,5)</f>
        <v>0</v>
      </c>
      <c r="R27" s="162"/>
      <c r="S27" s="162"/>
      <c r="T27" s="163">
        <v>2</v>
      </c>
      <c r="U27" s="162">
        <f>ROUND(E27*T27,2)</f>
        <v>2</v>
      </c>
      <c r="V27" s="152"/>
      <c r="W27" s="152"/>
      <c r="X27" s="152"/>
      <c r="Y27" s="152"/>
      <c r="Z27" s="152"/>
      <c r="AA27" s="152"/>
      <c r="AB27" s="152"/>
      <c r="AC27" s="152"/>
      <c r="AD27" s="152"/>
      <c r="AE27" s="152" t="s">
        <v>134</v>
      </c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2.5" outlineLevel="1">
      <c r="A28" s="153">
        <v>8</v>
      </c>
      <c r="B28" s="159" t="s">
        <v>159</v>
      </c>
      <c r="C28" s="197" t="s">
        <v>160</v>
      </c>
      <c r="D28" s="161" t="s">
        <v>156</v>
      </c>
      <c r="E28" s="170">
        <v>1</v>
      </c>
      <c r="F28" s="175"/>
      <c r="G28" s="176">
        <f>ROUND(E28*F28,2)</f>
        <v>0</v>
      </c>
      <c r="H28" s="175"/>
      <c r="I28" s="176">
        <f>ROUND(E28*H28,2)</f>
        <v>0</v>
      </c>
      <c r="J28" s="175"/>
      <c r="K28" s="176">
        <f>ROUND(E28*J28,2)</f>
        <v>0</v>
      </c>
      <c r="L28" s="176">
        <v>21</v>
      </c>
      <c r="M28" s="176">
        <f>G28*(1+L28/100)</f>
        <v>0</v>
      </c>
      <c r="N28" s="162">
        <v>2.588E-2</v>
      </c>
      <c r="O28" s="162">
        <f>ROUND(E28*N28,5)</f>
        <v>2.588E-2</v>
      </c>
      <c r="P28" s="162">
        <v>0</v>
      </c>
      <c r="Q28" s="162">
        <f>ROUND(E28*P28,5)</f>
        <v>0</v>
      </c>
      <c r="R28" s="162"/>
      <c r="S28" s="162"/>
      <c r="T28" s="163">
        <v>0.85</v>
      </c>
      <c r="U28" s="162">
        <f>ROUND(E28*T28,2)</f>
        <v>0.85</v>
      </c>
      <c r="V28" s="152"/>
      <c r="W28" s="152"/>
      <c r="X28" s="152"/>
      <c r="Y28" s="152"/>
      <c r="Z28" s="152"/>
      <c r="AA28" s="152"/>
      <c r="AB28" s="152"/>
      <c r="AC28" s="152"/>
      <c r="AD28" s="152"/>
      <c r="AE28" s="152" t="s">
        <v>134</v>
      </c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ht="22.5" outlineLevel="1">
      <c r="A29" s="153">
        <v>9</v>
      </c>
      <c r="B29" s="159" t="s">
        <v>161</v>
      </c>
      <c r="C29" s="197" t="s">
        <v>162</v>
      </c>
      <c r="D29" s="161" t="s">
        <v>156</v>
      </c>
      <c r="E29" s="170">
        <v>3</v>
      </c>
      <c r="F29" s="175"/>
      <c r="G29" s="176">
        <f>ROUND(E29*F29,2)</f>
        <v>0</v>
      </c>
      <c r="H29" s="175"/>
      <c r="I29" s="176">
        <f>ROUND(E29*H29,2)</f>
        <v>0</v>
      </c>
      <c r="J29" s="175"/>
      <c r="K29" s="176">
        <f>ROUND(E29*J29,2)</f>
        <v>0</v>
      </c>
      <c r="L29" s="176">
        <v>21</v>
      </c>
      <c r="M29" s="176">
        <f>G29*(1+L29/100)</f>
        <v>0</v>
      </c>
      <c r="N29" s="162">
        <v>3.0550000000000001E-2</v>
      </c>
      <c r="O29" s="162">
        <f>ROUND(E29*N29,5)</f>
        <v>9.1649999999999995E-2</v>
      </c>
      <c r="P29" s="162">
        <v>0</v>
      </c>
      <c r="Q29" s="162">
        <f>ROUND(E29*P29,5)</f>
        <v>0</v>
      </c>
      <c r="R29" s="162"/>
      <c r="S29" s="162"/>
      <c r="T29" s="163">
        <v>1.86</v>
      </c>
      <c r="U29" s="162">
        <f>ROUND(E29*T29,2)</f>
        <v>5.58</v>
      </c>
      <c r="V29" s="152"/>
      <c r="W29" s="152"/>
      <c r="X29" s="152"/>
      <c r="Y29" s="152"/>
      <c r="Z29" s="152"/>
      <c r="AA29" s="152"/>
      <c r="AB29" s="152"/>
      <c r="AC29" s="152"/>
      <c r="AD29" s="152"/>
      <c r="AE29" s="152" t="s">
        <v>134</v>
      </c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>
      <c r="A30" s="154" t="s">
        <v>129</v>
      </c>
      <c r="B30" s="160" t="s">
        <v>62</v>
      </c>
      <c r="C30" s="199" t="s">
        <v>63</v>
      </c>
      <c r="D30" s="165"/>
      <c r="E30" s="172"/>
      <c r="F30" s="177"/>
      <c r="G30" s="177">
        <f>SUMIF(AE31:AE31,"&lt;&gt;NOR",G31:G31)</f>
        <v>0</v>
      </c>
      <c r="H30" s="177"/>
      <c r="I30" s="177">
        <f>SUM(I31:I31)</f>
        <v>0</v>
      </c>
      <c r="J30" s="177"/>
      <c r="K30" s="177">
        <f>SUM(K31:K31)</f>
        <v>0</v>
      </c>
      <c r="L30" s="177"/>
      <c r="M30" s="177">
        <f>SUM(M31:M31)</f>
        <v>0</v>
      </c>
      <c r="N30" s="166"/>
      <c r="O30" s="166">
        <f>SUM(O31:O31)</f>
        <v>0</v>
      </c>
      <c r="P30" s="166"/>
      <c r="Q30" s="166">
        <f>SUM(Q31:Q31)</f>
        <v>0</v>
      </c>
      <c r="R30" s="166"/>
      <c r="S30" s="166"/>
      <c r="T30" s="167"/>
      <c r="U30" s="166">
        <f>SUM(U31:U31)</f>
        <v>0</v>
      </c>
      <c r="AE30" t="s">
        <v>130</v>
      </c>
    </row>
    <row r="31" spans="1:60" outlineLevel="1">
      <c r="A31" s="153">
        <v>10</v>
      </c>
      <c r="B31" s="159" t="s">
        <v>163</v>
      </c>
      <c r="C31" s="197" t="s">
        <v>164</v>
      </c>
      <c r="D31" s="161" t="s">
        <v>165</v>
      </c>
      <c r="E31" s="170">
        <v>15</v>
      </c>
      <c r="F31" s="175"/>
      <c r="G31" s="176">
        <f>ROUND(E31*F31,2)</f>
        <v>0</v>
      </c>
      <c r="H31" s="175"/>
      <c r="I31" s="176">
        <f>ROUND(E31*H31,2)</f>
        <v>0</v>
      </c>
      <c r="J31" s="175"/>
      <c r="K31" s="176">
        <f>ROUND(E31*J31,2)</f>
        <v>0</v>
      </c>
      <c r="L31" s="176">
        <v>21</v>
      </c>
      <c r="M31" s="176">
        <f>G31*(1+L31/100)</f>
        <v>0</v>
      </c>
      <c r="N31" s="162">
        <v>0</v>
      </c>
      <c r="O31" s="162">
        <f>ROUND(E31*N31,5)</f>
        <v>0</v>
      </c>
      <c r="P31" s="162">
        <v>0</v>
      </c>
      <c r="Q31" s="162">
        <f>ROUND(E31*P31,5)</f>
        <v>0</v>
      </c>
      <c r="R31" s="162"/>
      <c r="S31" s="162"/>
      <c r="T31" s="163">
        <v>0</v>
      </c>
      <c r="U31" s="162">
        <f>ROUND(E31*T31,2)</f>
        <v>0</v>
      </c>
      <c r="V31" s="152"/>
      <c r="W31" s="152"/>
      <c r="X31" s="152"/>
      <c r="Y31" s="152"/>
      <c r="Z31" s="152"/>
      <c r="AA31" s="152"/>
      <c r="AB31" s="152"/>
      <c r="AC31" s="152"/>
      <c r="AD31" s="152"/>
      <c r="AE31" s="152" t="s">
        <v>134</v>
      </c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>
      <c r="A32" s="154" t="s">
        <v>129</v>
      </c>
      <c r="B32" s="160" t="s">
        <v>64</v>
      </c>
      <c r="C32" s="199" t="s">
        <v>65</v>
      </c>
      <c r="D32" s="165"/>
      <c r="E32" s="172"/>
      <c r="F32" s="177"/>
      <c r="G32" s="177">
        <f>SUMIF(AE33:AE34,"&lt;&gt;NOR",G33:G34)</f>
        <v>0</v>
      </c>
      <c r="H32" s="177"/>
      <c r="I32" s="177">
        <f>SUM(I33:I34)</f>
        <v>0</v>
      </c>
      <c r="J32" s="177"/>
      <c r="K32" s="177">
        <f>SUM(K33:K34)</f>
        <v>0</v>
      </c>
      <c r="L32" s="177"/>
      <c r="M32" s="177">
        <f>SUM(M33:M34)</f>
        <v>0</v>
      </c>
      <c r="N32" s="166"/>
      <c r="O32" s="166">
        <f>SUM(O33:O34)</f>
        <v>0.10871</v>
      </c>
      <c r="P32" s="166"/>
      <c r="Q32" s="166">
        <f>SUM(Q33:Q34)</f>
        <v>0</v>
      </c>
      <c r="R32" s="166"/>
      <c r="S32" s="166"/>
      <c r="T32" s="167"/>
      <c r="U32" s="166">
        <f>SUM(U33:U34)</f>
        <v>15.9</v>
      </c>
      <c r="AE32" t="s">
        <v>130</v>
      </c>
    </row>
    <row r="33" spans="1:60" outlineLevel="1">
      <c r="A33" s="153">
        <v>11</v>
      </c>
      <c r="B33" s="159" t="s">
        <v>166</v>
      </c>
      <c r="C33" s="197" t="s">
        <v>167</v>
      </c>
      <c r="D33" s="161" t="s">
        <v>133</v>
      </c>
      <c r="E33" s="170">
        <v>89.84</v>
      </c>
      <c r="F33" s="175"/>
      <c r="G33" s="176">
        <f>ROUND(E33*F33,2)</f>
        <v>0</v>
      </c>
      <c r="H33" s="175"/>
      <c r="I33" s="176">
        <f>ROUND(E33*H33,2)</f>
        <v>0</v>
      </c>
      <c r="J33" s="175"/>
      <c r="K33" s="176">
        <f>ROUND(E33*J33,2)</f>
        <v>0</v>
      </c>
      <c r="L33" s="176">
        <v>21</v>
      </c>
      <c r="M33" s="176">
        <f>G33*(1+L33/100)</f>
        <v>0</v>
      </c>
      <c r="N33" s="162">
        <v>1.2099999999999999E-3</v>
      </c>
      <c r="O33" s="162">
        <f>ROUND(E33*N33,5)</f>
        <v>0.10871</v>
      </c>
      <c r="P33" s="162">
        <v>0</v>
      </c>
      <c r="Q33" s="162">
        <f>ROUND(E33*P33,5)</f>
        <v>0</v>
      </c>
      <c r="R33" s="162"/>
      <c r="S33" s="162"/>
      <c r="T33" s="163">
        <v>0.17699999999999999</v>
      </c>
      <c r="U33" s="162">
        <f>ROUND(E33*T33,2)</f>
        <v>15.9</v>
      </c>
      <c r="V33" s="152"/>
      <c r="W33" s="152"/>
      <c r="X33" s="152"/>
      <c r="Y33" s="152"/>
      <c r="Z33" s="152"/>
      <c r="AA33" s="152"/>
      <c r="AB33" s="152"/>
      <c r="AC33" s="152"/>
      <c r="AD33" s="152"/>
      <c r="AE33" s="152" t="s">
        <v>134</v>
      </c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ht="22.5" outlineLevel="1">
      <c r="A34" s="153"/>
      <c r="B34" s="159"/>
      <c r="C34" s="198" t="s">
        <v>168</v>
      </c>
      <c r="D34" s="164"/>
      <c r="E34" s="171">
        <v>89.84</v>
      </c>
      <c r="F34" s="176"/>
      <c r="G34" s="176"/>
      <c r="H34" s="176"/>
      <c r="I34" s="176"/>
      <c r="J34" s="176"/>
      <c r="K34" s="176"/>
      <c r="L34" s="176"/>
      <c r="M34" s="176"/>
      <c r="N34" s="162"/>
      <c r="O34" s="162"/>
      <c r="P34" s="162"/>
      <c r="Q34" s="162"/>
      <c r="R34" s="162"/>
      <c r="S34" s="162"/>
      <c r="T34" s="163"/>
      <c r="U34" s="162"/>
      <c r="V34" s="152"/>
      <c r="W34" s="152"/>
      <c r="X34" s="152"/>
      <c r="Y34" s="152"/>
      <c r="Z34" s="152"/>
      <c r="AA34" s="152"/>
      <c r="AB34" s="152"/>
      <c r="AC34" s="152"/>
      <c r="AD34" s="152"/>
      <c r="AE34" s="152" t="s">
        <v>136</v>
      </c>
      <c r="AF34" s="152">
        <v>0</v>
      </c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>
      <c r="A35" s="154" t="s">
        <v>129</v>
      </c>
      <c r="B35" s="160" t="s">
        <v>66</v>
      </c>
      <c r="C35" s="199" t="s">
        <v>67</v>
      </c>
      <c r="D35" s="165"/>
      <c r="E35" s="172"/>
      <c r="F35" s="177"/>
      <c r="G35" s="177">
        <f>SUMIF(AE36:AE47,"&lt;&gt;NOR",G36:G47)</f>
        <v>0</v>
      </c>
      <c r="H35" s="177"/>
      <c r="I35" s="177">
        <f>SUM(I36:I47)</f>
        <v>0</v>
      </c>
      <c r="J35" s="177"/>
      <c r="K35" s="177">
        <f>SUM(K36:K47)</f>
        <v>0</v>
      </c>
      <c r="L35" s="177"/>
      <c r="M35" s="177">
        <f>SUM(M36:M47)</f>
        <v>0</v>
      </c>
      <c r="N35" s="166"/>
      <c r="O35" s="166">
        <f>SUM(O36:O47)</f>
        <v>1.2400000000000001E-2</v>
      </c>
      <c r="P35" s="166"/>
      <c r="Q35" s="166">
        <f>SUM(Q36:Q47)</f>
        <v>3.0170200000000005</v>
      </c>
      <c r="R35" s="166"/>
      <c r="S35" s="166"/>
      <c r="T35" s="167"/>
      <c r="U35" s="166">
        <f>SUM(U36:U47)</f>
        <v>9.7199999999999989</v>
      </c>
      <c r="AE35" t="s">
        <v>130</v>
      </c>
    </row>
    <row r="36" spans="1:60" outlineLevel="1">
      <c r="A36" s="153">
        <v>12</v>
      </c>
      <c r="B36" s="159" t="s">
        <v>169</v>
      </c>
      <c r="C36" s="197" t="s">
        <v>170</v>
      </c>
      <c r="D36" s="161" t="s">
        <v>133</v>
      </c>
      <c r="E36" s="170">
        <v>5.72</v>
      </c>
      <c r="F36" s="175"/>
      <c r="G36" s="176">
        <f>ROUND(E36*F36,2)</f>
        <v>0</v>
      </c>
      <c r="H36" s="175"/>
      <c r="I36" s="176">
        <f>ROUND(E36*H36,2)</f>
        <v>0</v>
      </c>
      <c r="J36" s="175"/>
      <c r="K36" s="176">
        <f>ROUND(E36*J36,2)</f>
        <v>0</v>
      </c>
      <c r="L36" s="176">
        <v>21</v>
      </c>
      <c r="M36" s="176">
        <f>G36*(1+L36/100)</f>
        <v>0</v>
      </c>
      <c r="N36" s="162">
        <v>6.7000000000000002E-4</v>
      </c>
      <c r="O36" s="162">
        <f>ROUND(E36*N36,5)</f>
        <v>3.8300000000000001E-3</v>
      </c>
      <c r="P36" s="162">
        <v>0.26100000000000001</v>
      </c>
      <c r="Q36" s="162">
        <f>ROUND(E36*P36,5)</f>
        <v>1.49292</v>
      </c>
      <c r="R36" s="162"/>
      <c r="S36" s="162"/>
      <c r="T36" s="163">
        <v>0.25800000000000001</v>
      </c>
      <c r="U36" s="162">
        <f>ROUND(E36*T36,2)</f>
        <v>1.48</v>
      </c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134</v>
      </c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>
      <c r="A37" s="153"/>
      <c r="B37" s="159"/>
      <c r="C37" s="198" t="s">
        <v>171</v>
      </c>
      <c r="D37" s="164"/>
      <c r="E37" s="171">
        <v>5.72</v>
      </c>
      <c r="F37" s="176"/>
      <c r="G37" s="176"/>
      <c r="H37" s="176"/>
      <c r="I37" s="176"/>
      <c r="J37" s="176"/>
      <c r="K37" s="176"/>
      <c r="L37" s="176"/>
      <c r="M37" s="176"/>
      <c r="N37" s="162"/>
      <c r="O37" s="162"/>
      <c r="P37" s="162"/>
      <c r="Q37" s="162"/>
      <c r="R37" s="162"/>
      <c r="S37" s="162"/>
      <c r="T37" s="163"/>
      <c r="U37" s="162"/>
      <c r="V37" s="152"/>
      <c r="W37" s="152"/>
      <c r="X37" s="152"/>
      <c r="Y37" s="152"/>
      <c r="Z37" s="152"/>
      <c r="AA37" s="152"/>
      <c r="AB37" s="152"/>
      <c r="AC37" s="152"/>
      <c r="AD37" s="152"/>
      <c r="AE37" s="152" t="s">
        <v>136</v>
      </c>
      <c r="AF37" s="152">
        <v>0</v>
      </c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>
      <c r="A38" s="153">
        <v>13</v>
      </c>
      <c r="B38" s="159" t="s">
        <v>172</v>
      </c>
      <c r="C38" s="197" t="s">
        <v>173</v>
      </c>
      <c r="D38" s="161" t="s">
        <v>133</v>
      </c>
      <c r="E38" s="170">
        <v>4.9089999999999998</v>
      </c>
      <c r="F38" s="175"/>
      <c r="G38" s="176">
        <f>ROUND(E38*F38,2)</f>
        <v>0</v>
      </c>
      <c r="H38" s="175"/>
      <c r="I38" s="176">
        <f>ROUND(E38*H38,2)</f>
        <v>0</v>
      </c>
      <c r="J38" s="175"/>
      <c r="K38" s="176">
        <f>ROUND(E38*J38,2)</f>
        <v>0</v>
      </c>
      <c r="L38" s="176">
        <v>21</v>
      </c>
      <c r="M38" s="176">
        <f>G38*(1+L38/100)</f>
        <v>0</v>
      </c>
      <c r="N38" s="162">
        <v>6.7000000000000002E-4</v>
      </c>
      <c r="O38" s="162">
        <f>ROUND(E38*N38,5)</f>
        <v>3.29E-3</v>
      </c>
      <c r="P38" s="162">
        <v>0.13100000000000001</v>
      </c>
      <c r="Q38" s="162">
        <f>ROUND(E38*P38,5)</f>
        <v>0.64307999999999998</v>
      </c>
      <c r="R38" s="162"/>
      <c r="S38" s="162"/>
      <c r="T38" s="163">
        <v>0.20699999999999999</v>
      </c>
      <c r="U38" s="162">
        <f>ROUND(E38*T38,2)</f>
        <v>1.02</v>
      </c>
      <c r="V38" s="152"/>
      <c r="W38" s="152"/>
      <c r="X38" s="152"/>
      <c r="Y38" s="152"/>
      <c r="Z38" s="152"/>
      <c r="AA38" s="152"/>
      <c r="AB38" s="152"/>
      <c r="AC38" s="152"/>
      <c r="AD38" s="152"/>
      <c r="AE38" s="152" t="s">
        <v>134</v>
      </c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>
      <c r="A39" s="153"/>
      <c r="B39" s="159"/>
      <c r="C39" s="198" t="s">
        <v>174</v>
      </c>
      <c r="D39" s="164"/>
      <c r="E39" s="171">
        <v>8.3089999999999993</v>
      </c>
      <c r="F39" s="176"/>
      <c r="G39" s="176"/>
      <c r="H39" s="176"/>
      <c r="I39" s="176"/>
      <c r="J39" s="176"/>
      <c r="K39" s="176"/>
      <c r="L39" s="176"/>
      <c r="M39" s="176"/>
      <c r="N39" s="162"/>
      <c r="O39" s="162"/>
      <c r="P39" s="162"/>
      <c r="Q39" s="162"/>
      <c r="R39" s="162"/>
      <c r="S39" s="162"/>
      <c r="T39" s="163"/>
      <c r="U39" s="162"/>
      <c r="V39" s="152"/>
      <c r="W39" s="152"/>
      <c r="X39" s="152"/>
      <c r="Y39" s="152"/>
      <c r="Z39" s="152"/>
      <c r="AA39" s="152"/>
      <c r="AB39" s="152"/>
      <c r="AC39" s="152"/>
      <c r="AD39" s="152"/>
      <c r="AE39" s="152" t="s">
        <v>136</v>
      </c>
      <c r="AF39" s="152">
        <v>0</v>
      </c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>
      <c r="A40" s="153"/>
      <c r="B40" s="159"/>
      <c r="C40" s="198" t="s">
        <v>175</v>
      </c>
      <c r="D40" s="164"/>
      <c r="E40" s="171">
        <v>-3.4</v>
      </c>
      <c r="F40" s="176"/>
      <c r="G40" s="176"/>
      <c r="H40" s="176"/>
      <c r="I40" s="176"/>
      <c r="J40" s="176"/>
      <c r="K40" s="176"/>
      <c r="L40" s="176"/>
      <c r="M40" s="176"/>
      <c r="N40" s="162"/>
      <c r="O40" s="162"/>
      <c r="P40" s="162"/>
      <c r="Q40" s="162"/>
      <c r="R40" s="162"/>
      <c r="S40" s="162"/>
      <c r="T40" s="163"/>
      <c r="U40" s="162"/>
      <c r="V40" s="152"/>
      <c r="W40" s="152"/>
      <c r="X40" s="152"/>
      <c r="Y40" s="152"/>
      <c r="Z40" s="152"/>
      <c r="AA40" s="152"/>
      <c r="AB40" s="152"/>
      <c r="AC40" s="152"/>
      <c r="AD40" s="152"/>
      <c r="AE40" s="152" t="s">
        <v>136</v>
      </c>
      <c r="AF40" s="152">
        <v>0</v>
      </c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>
      <c r="A41" s="153">
        <v>14</v>
      </c>
      <c r="B41" s="159" t="s">
        <v>176</v>
      </c>
      <c r="C41" s="197" t="s">
        <v>177</v>
      </c>
      <c r="D41" s="161" t="s">
        <v>178</v>
      </c>
      <c r="E41" s="170">
        <v>3</v>
      </c>
      <c r="F41" s="175"/>
      <c r="G41" s="176">
        <f>ROUND(E41*F41,2)</f>
        <v>0</v>
      </c>
      <c r="H41" s="175"/>
      <c r="I41" s="176">
        <f>ROUND(E41*H41,2)</f>
        <v>0</v>
      </c>
      <c r="J41" s="175"/>
      <c r="K41" s="176">
        <f>ROUND(E41*J41,2)</f>
        <v>0</v>
      </c>
      <c r="L41" s="176">
        <v>21</v>
      </c>
      <c r="M41" s="176">
        <f>G41*(1+L41/100)</f>
        <v>0</v>
      </c>
      <c r="N41" s="162">
        <v>5.9000000000000003E-4</v>
      </c>
      <c r="O41" s="162">
        <f>ROUND(E41*N41,5)</f>
        <v>1.7700000000000001E-3</v>
      </c>
      <c r="P41" s="162">
        <v>3.6999999999999998E-2</v>
      </c>
      <c r="Q41" s="162">
        <f>ROUND(E41*P41,5)</f>
        <v>0.111</v>
      </c>
      <c r="R41" s="162"/>
      <c r="S41" s="162"/>
      <c r="T41" s="163">
        <v>0.443</v>
      </c>
      <c r="U41" s="162">
        <f>ROUND(E41*T41,2)</f>
        <v>1.33</v>
      </c>
      <c r="V41" s="152"/>
      <c r="W41" s="152"/>
      <c r="X41" s="152"/>
      <c r="Y41" s="152"/>
      <c r="Z41" s="152"/>
      <c r="AA41" s="152"/>
      <c r="AB41" s="152"/>
      <c r="AC41" s="152"/>
      <c r="AD41" s="152"/>
      <c r="AE41" s="152" t="s">
        <v>134</v>
      </c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>
      <c r="A42" s="153">
        <v>15</v>
      </c>
      <c r="B42" s="159" t="s">
        <v>179</v>
      </c>
      <c r="C42" s="197" t="s">
        <v>180</v>
      </c>
      <c r="D42" s="161" t="s">
        <v>181</v>
      </c>
      <c r="E42" s="170">
        <v>1</v>
      </c>
      <c r="F42" s="175"/>
      <c r="G42" s="176">
        <f>ROUND(E42*F42,2)</f>
        <v>0</v>
      </c>
      <c r="H42" s="175"/>
      <c r="I42" s="176">
        <f>ROUND(E42*H42,2)</f>
        <v>0</v>
      </c>
      <c r="J42" s="175"/>
      <c r="K42" s="176">
        <f>ROUND(E42*J42,2)</f>
        <v>0</v>
      </c>
      <c r="L42" s="176">
        <v>21</v>
      </c>
      <c r="M42" s="176">
        <f>G42*(1+L42/100)</f>
        <v>0</v>
      </c>
      <c r="N42" s="162">
        <v>0</v>
      </c>
      <c r="O42" s="162">
        <f>ROUND(E42*N42,5)</f>
        <v>0</v>
      </c>
      <c r="P42" s="162">
        <v>0</v>
      </c>
      <c r="Q42" s="162">
        <f>ROUND(E42*P42,5)</f>
        <v>0</v>
      </c>
      <c r="R42" s="162"/>
      <c r="S42" s="162"/>
      <c r="T42" s="163">
        <v>0</v>
      </c>
      <c r="U42" s="162">
        <f>ROUND(E42*T42,2)</f>
        <v>0</v>
      </c>
      <c r="V42" s="152"/>
      <c r="W42" s="152"/>
      <c r="X42" s="152"/>
      <c r="Y42" s="152"/>
      <c r="Z42" s="152"/>
      <c r="AA42" s="152"/>
      <c r="AB42" s="152"/>
      <c r="AC42" s="152"/>
      <c r="AD42" s="152"/>
      <c r="AE42" s="152" t="s">
        <v>134</v>
      </c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>
      <c r="A43" s="153">
        <v>16</v>
      </c>
      <c r="B43" s="159" t="s">
        <v>182</v>
      </c>
      <c r="C43" s="197" t="s">
        <v>183</v>
      </c>
      <c r="D43" s="161" t="s">
        <v>156</v>
      </c>
      <c r="E43" s="170">
        <v>9</v>
      </c>
      <c r="F43" s="175"/>
      <c r="G43" s="176">
        <f>ROUND(E43*F43,2)</f>
        <v>0</v>
      </c>
      <c r="H43" s="175"/>
      <c r="I43" s="176">
        <f>ROUND(E43*H43,2)</f>
        <v>0</v>
      </c>
      <c r="J43" s="175"/>
      <c r="K43" s="176">
        <f>ROUND(E43*J43,2)</f>
        <v>0</v>
      </c>
      <c r="L43" s="176">
        <v>21</v>
      </c>
      <c r="M43" s="176">
        <f>G43*(1+L43/100)</f>
        <v>0</v>
      </c>
      <c r="N43" s="162">
        <v>0</v>
      </c>
      <c r="O43" s="162">
        <f>ROUND(E43*N43,5)</f>
        <v>0</v>
      </c>
      <c r="P43" s="162">
        <v>0</v>
      </c>
      <c r="Q43" s="162">
        <f>ROUND(E43*P43,5)</f>
        <v>0</v>
      </c>
      <c r="R43" s="162"/>
      <c r="S43" s="162"/>
      <c r="T43" s="163">
        <v>0.05</v>
      </c>
      <c r="U43" s="162">
        <f>ROUND(E43*T43,2)</f>
        <v>0.45</v>
      </c>
      <c r="V43" s="152"/>
      <c r="W43" s="152"/>
      <c r="X43" s="152"/>
      <c r="Y43" s="152"/>
      <c r="Z43" s="152"/>
      <c r="AA43" s="152"/>
      <c r="AB43" s="152"/>
      <c r="AC43" s="152"/>
      <c r="AD43" s="152"/>
      <c r="AE43" s="152" t="s">
        <v>134</v>
      </c>
      <c r="AF43" s="152"/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>
      <c r="A44" s="153">
        <v>17</v>
      </c>
      <c r="B44" s="159" t="s">
        <v>184</v>
      </c>
      <c r="C44" s="197" t="s">
        <v>185</v>
      </c>
      <c r="D44" s="161" t="s">
        <v>133</v>
      </c>
      <c r="E44" s="170">
        <v>3</v>
      </c>
      <c r="F44" s="175"/>
      <c r="G44" s="176">
        <f>ROUND(E44*F44,2)</f>
        <v>0</v>
      </c>
      <c r="H44" s="175"/>
      <c r="I44" s="176">
        <f>ROUND(E44*H44,2)</f>
        <v>0</v>
      </c>
      <c r="J44" s="175"/>
      <c r="K44" s="176">
        <f>ROUND(E44*J44,2)</f>
        <v>0</v>
      </c>
      <c r="L44" s="176">
        <v>21</v>
      </c>
      <c r="M44" s="176">
        <f>G44*(1+L44/100)</f>
        <v>0</v>
      </c>
      <c r="N44" s="162">
        <v>1.17E-3</v>
      </c>
      <c r="O44" s="162">
        <f>ROUND(E44*N44,5)</f>
        <v>3.5100000000000001E-3</v>
      </c>
      <c r="P44" s="162">
        <v>7.5999999999999998E-2</v>
      </c>
      <c r="Q44" s="162">
        <f>ROUND(E44*P44,5)</f>
        <v>0.22800000000000001</v>
      </c>
      <c r="R44" s="162"/>
      <c r="S44" s="162"/>
      <c r="T44" s="163">
        <v>0.93899999999999995</v>
      </c>
      <c r="U44" s="162">
        <f>ROUND(E44*T44,2)</f>
        <v>2.82</v>
      </c>
      <c r="V44" s="152"/>
      <c r="W44" s="152"/>
      <c r="X44" s="152"/>
      <c r="Y44" s="152"/>
      <c r="Z44" s="152"/>
      <c r="AA44" s="152"/>
      <c r="AB44" s="152"/>
      <c r="AC44" s="152"/>
      <c r="AD44" s="152"/>
      <c r="AE44" s="152" t="s">
        <v>134</v>
      </c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>
      <c r="A45" s="153">
        <v>18</v>
      </c>
      <c r="B45" s="159" t="s">
        <v>186</v>
      </c>
      <c r="C45" s="197" t="s">
        <v>187</v>
      </c>
      <c r="D45" s="161" t="s">
        <v>188</v>
      </c>
      <c r="E45" s="170">
        <v>0.3</v>
      </c>
      <c r="F45" s="175"/>
      <c r="G45" s="176">
        <f>ROUND(E45*F45,2)</f>
        <v>0</v>
      </c>
      <c r="H45" s="175"/>
      <c r="I45" s="176">
        <f>ROUND(E45*H45,2)</f>
        <v>0</v>
      </c>
      <c r="J45" s="175"/>
      <c r="K45" s="176">
        <f>ROUND(E45*J45,2)</f>
        <v>0</v>
      </c>
      <c r="L45" s="176">
        <v>21</v>
      </c>
      <c r="M45" s="176">
        <f>G45*(1+L45/100)</f>
        <v>0</v>
      </c>
      <c r="N45" s="162">
        <v>0</v>
      </c>
      <c r="O45" s="162">
        <f>ROUND(E45*N45,5)</f>
        <v>0</v>
      </c>
      <c r="P45" s="162">
        <v>1.6</v>
      </c>
      <c r="Q45" s="162">
        <f>ROUND(E45*P45,5)</f>
        <v>0.48</v>
      </c>
      <c r="R45" s="162"/>
      <c r="S45" s="162"/>
      <c r="T45" s="163">
        <v>8.08</v>
      </c>
      <c r="U45" s="162">
        <f>ROUND(E45*T45,2)</f>
        <v>2.42</v>
      </c>
      <c r="V45" s="152"/>
      <c r="W45" s="152"/>
      <c r="X45" s="152"/>
      <c r="Y45" s="152"/>
      <c r="Z45" s="152"/>
      <c r="AA45" s="152"/>
      <c r="AB45" s="152"/>
      <c r="AC45" s="152"/>
      <c r="AD45" s="152"/>
      <c r="AE45" s="152" t="s">
        <v>134</v>
      </c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>
      <c r="A46" s="153"/>
      <c r="B46" s="159"/>
      <c r="C46" s="198" t="s">
        <v>189</v>
      </c>
      <c r="D46" s="164"/>
      <c r="E46" s="171">
        <v>0.3</v>
      </c>
      <c r="F46" s="176"/>
      <c r="G46" s="176"/>
      <c r="H46" s="176"/>
      <c r="I46" s="176"/>
      <c r="J46" s="176"/>
      <c r="K46" s="176"/>
      <c r="L46" s="176"/>
      <c r="M46" s="176"/>
      <c r="N46" s="162"/>
      <c r="O46" s="162"/>
      <c r="P46" s="162"/>
      <c r="Q46" s="162"/>
      <c r="R46" s="162"/>
      <c r="S46" s="162"/>
      <c r="T46" s="163"/>
      <c r="U46" s="162"/>
      <c r="V46" s="152"/>
      <c r="W46" s="152"/>
      <c r="X46" s="152"/>
      <c r="Y46" s="152"/>
      <c r="Z46" s="152"/>
      <c r="AA46" s="152"/>
      <c r="AB46" s="152"/>
      <c r="AC46" s="152"/>
      <c r="AD46" s="152"/>
      <c r="AE46" s="152" t="s">
        <v>136</v>
      </c>
      <c r="AF46" s="152">
        <v>0</v>
      </c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>
      <c r="A47" s="153">
        <v>19</v>
      </c>
      <c r="B47" s="159" t="s">
        <v>190</v>
      </c>
      <c r="C47" s="197" t="s">
        <v>191</v>
      </c>
      <c r="D47" s="161" t="s">
        <v>178</v>
      </c>
      <c r="E47" s="170">
        <v>1.2</v>
      </c>
      <c r="F47" s="175"/>
      <c r="G47" s="176">
        <f>ROUND(E47*F47,2)</f>
        <v>0</v>
      </c>
      <c r="H47" s="175"/>
      <c r="I47" s="176">
        <f>ROUND(E47*H47,2)</f>
        <v>0</v>
      </c>
      <c r="J47" s="175"/>
      <c r="K47" s="176">
        <f>ROUND(E47*J47,2)</f>
        <v>0</v>
      </c>
      <c r="L47" s="176">
        <v>21</v>
      </c>
      <c r="M47" s="176">
        <f>G47*(1+L47/100)</f>
        <v>0</v>
      </c>
      <c r="N47" s="162">
        <v>0</v>
      </c>
      <c r="O47" s="162">
        <f>ROUND(E47*N47,5)</f>
        <v>0</v>
      </c>
      <c r="P47" s="162">
        <v>5.1679999999999997E-2</v>
      </c>
      <c r="Q47" s="162">
        <f>ROUND(E47*P47,5)</f>
        <v>6.2019999999999999E-2</v>
      </c>
      <c r="R47" s="162"/>
      <c r="S47" s="162"/>
      <c r="T47" s="163">
        <v>0.17</v>
      </c>
      <c r="U47" s="162">
        <f>ROUND(E47*T47,2)</f>
        <v>0.2</v>
      </c>
      <c r="V47" s="152"/>
      <c r="W47" s="152"/>
      <c r="X47" s="152"/>
      <c r="Y47" s="152"/>
      <c r="Z47" s="152"/>
      <c r="AA47" s="152"/>
      <c r="AB47" s="152"/>
      <c r="AC47" s="152"/>
      <c r="AD47" s="152"/>
      <c r="AE47" s="152" t="s">
        <v>134</v>
      </c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>
      <c r="A48" s="154" t="s">
        <v>129</v>
      </c>
      <c r="B48" s="160" t="s">
        <v>68</v>
      </c>
      <c r="C48" s="199" t="s">
        <v>69</v>
      </c>
      <c r="D48" s="165"/>
      <c r="E48" s="172"/>
      <c r="F48" s="177"/>
      <c r="G48" s="177">
        <f>SUMIF(AE49:AE103,"&lt;&gt;NOR",G49:G103)</f>
        <v>0</v>
      </c>
      <c r="H48" s="177"/>
      <c r="I48" s="177">
        <f>SUM(I49:I103)</f>
        <v>0</v>
      </c>
      <c r="J48" s="177"/>
      <c r="K48" s="177">
        <f>SUM(K49:K103)</f>
        <v>0</v>
      </c>
      <c r="L48" s="177"/>
      <c r="M48" s="177">
        <f>SUM(M49:M103)</f>
        <v>0</v>
      </c>
      <c r="N48" s="166"/>
      <c r="O48" s="166">
        <f>SUM(O49:O103)</f>
        <v>6.0800000000000003E-3</v>
      </c>
      <c r="P48" s="166"/>
      <c r="Q48" s="166">
        <f>SUM(Q49:Q103)</f>
        <v>4.0658000000000003</v>
      </c>
      <c r="R48" s="166"/>
      <c r="S48" s="166"/>
      <c r="T48" s="167"/>
      <c r="U48" s="166">
        <f>SUM(U49:U103)</f>
        <v>62.55</v>
      </c>
      <c r="AE48" t="s">
        <v>130</v>
      </c>
    </row>
    <row r="49" spans="1:60" outlineLevel="1">
      <c r="A49" s="153">
        <v>20</v>
      </c>
      <c r="B49" s="159" t="s">
        <v>192</v>
      </c>
      <c r="C49" s="197" t="s">
        <v>193</v>
      </c>
      <c r="D49" s="161" t="s">
        <v>178</v>
      </c>
      <c r="E49" s="170">
        <v>2</v>
      </c>
      <c r="F49" s="175"/>
      <c r="G49" s="176">
        <f>ROUND(E49*F49,2)</f>
        <v>0</v>
      </c>
      <c r="H49" s="175"/>
      <c r="I49" s="176">
        <f>ROUND(E49*H49,2)</f>
        <v>0</v>
      </c>
      <c r="J49" s="175"/>
      <c r="K49" s="176">
        <f>ROUND(E49*J49,2)</f>
        <v>0</v>
      </c>
      <c r="L49" s="176">
        <v>21</v>
      </c>
      <c r="M49" s="176">
        <f>G49*(1+L49/100)</f>
        <v>0</v>
      </c>
      <c r="N49" s="162">
        <v>4.8999999999999998E-4</v>
      </c>
      <c r="O49" s="162">
        <f>ROUND(E49*N49,5)</f>
        <v>9.7999999999999997E-4</v>
      </c>
      <c r="P49" s="162">
        <v>5.0000000000000001E-3</v>
      </c>
      <c r="Q49" s="162">
        <f>ROUND(E49*P49,5)</f>
        <v>0.01</v>
      </c>
      <c r="R49" s="162"/>
      <c r="S49" s="162"/>
      <c r="T49" s="163">
        <v>0.22900000000000001</v>
      </c>
      <c r="U49" s="162">
        <f>ROUND(E49*T49,2)</f>
        <v>0.46</v>
      </c>
      <c r="V49" s="152"/>
      <c r="W49" s="152"/>
      <c r="X49" s="152"/>
      <c r="Y49" s="152"/>
      <c r="Z49" s="152"/>
      <c r="AA49" s="152"/>
      <c r="AB49" s="152"/>
      <c r="AC49" s="152"/>
      <c r="AD49" s="152"/>
      <c r="AE49" s="152" t="s">
        <v>134</v>
      </c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>
      <c r="A50" s="153">
        <v>21</v>
      </c>
      <c r="B50" s="159" t="s">
        <v>194</v>
      </c>
      <c r="C50" s="197" t="s">
        <v>195</v>
      </c>
      <c r="D50" s="161" t="s">
        <v>133</v>
      </c>
      <c r="E50" s="170">
        <v>17.925000000000001</v>
      </c>
      <c r="F50" s="175"/>
      <c r="G50" s="176">
        <f>ROUND(E50*F50,2)</f>
        <v>0</v>
      </c>
      <c r="H50" s="175"/>
      <c r="I50" s="176">
        <f>ROUND(E50*H50,2)</f>
        <v>0</v>
      </c>
      <c r="J50" s="175"/>
      <c r="K50" s="176">
        <f>ROUND(E50*J50,2)</f>
        <v>0</v>
      </c>
      <c r="L50" s="176">
        <v>21</v>
      </c>
      <c r="M50" s="176">
        <f>G50*(1+L50/100)</f>
        <v>0</v>
      </c>
      <c r="N50" s="162">
        <v>0</v>
      </c>
      <c r="O50" s="162">
        <f>ROUND(E50*N50,5)</f>
        <v>0</v>
      </c>
      <c r="P50" s="162">
        <v>6.8000000000000005E-2</v>
      </c>
      <c r="Q50" s="162">
        <f>ROUND(E50*P50,5)</f>
        <v>1.2189000000000001</v>
      </c>
      <c r="R50" s="162"/>
      <c r="S50" s="162"/>
      <c r="T50" s="163">
        <v>0.3</v>
      </c>
      <c r="U50" s="162">
        <f>ROUND(E50*T50,2)</f>
        <v>5.38</v>
      </c>
      <c r="V50" s="152"/>
      <c r="W50" s="152"/>
      <c r="X50" s="152"/>
      <c r="Y50" s="152"/>
      <c r="Z50" s="152"/>
      <c r="AA50" s="152"/>
      <c r="AB50" s="152"/>
      <c r="AC50" s="152"/>
      <c r="AD50" s="152"/>
      <c r="AE50" s="152" t="s">
        <v>134</v>
      </c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>
      <c r="A51" s="153"/>
      <c r="B51" s="159"/>
      <c r="C51" s="198" t="s">
        <v>196</v>
      </c>
      <c r="D51" s="164"/>
      <c r="E51" s="171">
        <v>8</v>
      </c>
      <c r="F51" s="176"/>
      <c r="G51" s="176"/>
      <c r="H51" s="176"/>
      <c r="I51" s="176"/>
      <c r="J51" s="176"/>
      <c r="K51" s="176"/>
      <c r="L51" s="176"/>
      <c r="M51" s="176"/>
      <c r="N51" s="162"/>
      <c r="O51" s="162"/>
      <c r="P51" s="162"/>
      <c r="Q51" s="162"/>
      <c r="R51" s="162"/>
      <c r="S51" s="162"/>
      <c r="T51" s="163"/>
      <c r="U51" s="162"/>
      <c r="V51" s="152"/>
      <c r="W51" s="152"/>
      <c r="X51" s="152"/>
      <c r="Y51" s="152"/>
      <c r="Z51" s="152"/>
      <c r="AA51" s="152"/>
      <c r="AB51" s="152"/>
      <c r="AC51" s="152"/>
      <c r="AD51" s="152"/>
      <c r="AE51" s="152" t="s">
        <v>136</v>
      </c>
      <c r="AF51" s="152">
        <v>0</v>
      </c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>
      <c r="A52" s="153"/>
      <c r="B52" s="159"/>
      <c r="C52" s="198" t="s">
        <v>197</v>
      </c>
      <c r="D52" s="164"/>
      <c r="E52" s="171">
        <v>3.43</v>
      </c>
      <c r="F52" s="176"/>
      <c r="G52" s="176"/>
      <c r="H52" s="176"/>
      <c r="I52" s="176"/>
      <c r="J52" s="176"/>
      <c r="K52" s="176"/>
      <c r="L52" s="176"/>
      <c r="M52" s="176"/>
      <c r="N52" s="162"/>
      <c r="O52" s="162"/>
      <c r="P52" s="162"/>
      <c r="Q52" s="162"/>
      <c r="R52" s="162"/>
      <c r="S52" s="162"/>
      <c r="T52" s="163"/>
      <c r="U52" s="162"/>
      <c r="V52" s="152"/>
      <c r="W52" s="152"/>
      <c r="X52" s="152"/>
      <c r="Y52" s="152"/>
      <c r="Z52" s="152"/>
      <c r="AA52" s="152"/>
      <c r="AB52" s="152"/>
      <c r="AC52" s="152"/>
      <c r="AD52" s="152"/>
      <c r="AE52" s="152" t="s">
        <v>136</v>
      </c>
      <c r="AF52" s="152">
        <v>0</v>
      </c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>
      <c r="A53" s="153"/>
      <c r="B53" s="159"/>
      <c r="C53" s="198" t="s">
        <v>198</v>
      </c>
      <c r="D53" s="164"/>
      <c r="E53" s="171">
        <v>6.4950000000000001</v>
      </c>
      <c r="F53" s="176"/>
      <c r="G53" s="176"/>
      <c r="H53" s="176"/>
      <c r="I53" s="176"/>
      <c r="J53" s="176"/>
      <c r="K53" s="176"/>
      <c r="L53" s="176"/>
      <c r="M53" s="176"/>
      <c r="N53" s="162"/>
      <c r="O53" s="162"/>
      <c r="P53" s="162"/>
      <c r="Q53" s="162"/>
      <c r="R53" s="162"/>
      <c r="S53" s="162"/>
      <c r="T53" s="163"/>
      <c r="U53" s="162"/>
      <c r="V53" s="152"/>
      <c r="W53" s="152"/>
      <c r="X53" s="152"/>
      <c r="Y53" s="152"/>
      <c r="Z53" s="152"/>
      <c r="AA53" s="152"/>
      <c r="AB53" s="152"/>
      <c r="AC53" s="152"/>
      <c r="AD53" s="152"/>
      <c r="AE53" s="152" t="s">
        <v>136</v>
      </c>
      <c r="AF53" s="152">
        <v>0</v>
      </c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>
      <c r="A54" s="153"/>
      <c r="B54" s="159"/>
      <c r="C54" s="200" t="s">
        <v>148</v>
      </c>
      <c r="D54" s="168"/>
      <c r="E54" s="173"/>
      <c r="F54" s="176"/>
      <c r="G54" s="176"/>
      <c r="H54" s="176"/>
      <c r="I54" s="176"/>
      <c r="J54" s="176"/>
      <c r="K54" s="176"/>
      <c r="L54" s="176"/>
      <c r="M54" s="176"/>
      <c r="N54" s="162"/>
      <c r="O54" s="162"/>
      <c r="P54" s="162"/>
      <c r="Q54" s="162"/>
      <c r="R54" s="162"/>
      <c r="S54" s="162"/>
      <c r="T54" s="163"/>
      <c r="U54" s="162"/>
      <c r="V54" s="152"/>
      <c r="W54" s="152"/>
      <c r="X54" s="152"/>
      <c r="Y54" s="152"/>
      <c r="Z54" s="152"/>
      <c r="AA54" s="152"/>
      <c r="AB54" s="152"/>
      <c r="AC54" s="152"/>
      <c r="AD54" s="152"/>
      <c r="AE54" s="152" t="s">
        <v>136</v>
      </c>
      <c r="AF54" s="152">
        <v>2</v>
      </c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>
      <c r="A55" s="153"/>
      <c r="B55" s="159"/>
      <c r="C55" s="201" t="s">
        <v>199</v>
      </c>
      <c r="D55" s="168"/>
      <c r="E55" s="173">
        <v>1.881</v>
      </c>
      <c r="F55" s="176"/>
      <c r="G55" s="176"/>
      <c r="H55" s="176"/>
      <c r="I55" s="176"/>
      <c r="J55" s="176"/>
      <c r="K55" s="176"/>
      <c r="L55" s="176"/>
      <c r="M55" s="176"/>
      <c r="N55" s="162"/>
      <c r="O55" s="162"/>
      <c r="P55" s="162"/>
      <c r="Q55" s="162"/>
      <c r="R55" s="162"/>
      <c r="S55" s="162"/>
      <c r="T55" s="163"/>
      <c r="U55" s="162"/>
      <c r="V55" s="152"/>
      <c r="W55" s="152"/>
      <c r="X55" s="152"/>
      <c r="Y55" s="152"/>
      <c r="Z55" s="152"/>
      <c r="AA55" s="152"/>
      <c r="AB55" s="152"/>
      <c r="AC55" s="152"/>
      <c r="AD55" s="152"/>
      <c r="AE55" s="152" t="s">
        <v>136</v>
      </c>
      <c r="AF55" s="152">
        <v>2</v>
      </c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>
      <c r="A56" s="153"/>
      <c r="B56" s="159"/>
      <c r="C56" s="201" t="s">
        <v>200</v>
      </c>
      <c r="D56" s="168"/>
      <c r="E56" s="173">
        <v>1.52</v>
      </c>
      <c r="F56" s="176"/>
      <c r="G56" s="176"/>
      <c r="H56" s="176"/>
      <c r="I56" s="176"/>
      <c r="J56" s="176"/>
      <c r="K56" s="176"/>
      <c r="L56" s="176"/>
      <c r="M56" s="176"/>
      <c r="N56" s="162"/>
      <c r="O56" s="162"/>
      <c r="P56" s="162"/>
      <c r="Q56" s="162"/>
      <c r="R56" s="162"/>
      <c r="S56" s="162"/>
      <c r="T56" s="163"/>
      <c r="U56" s="162"/>
      <c r="V56" s="152"/>
      <c r="W56" s="152"/>
      <c r="X56" s="152"/>
      <c r="Y56" s="152"/>
      <c r="Z56" s="152"/>
      <c r="AA56" s="152"/>
      <c r="AB56" s="152"/>
      <c r="AC56" s="152"/>
      <c r="AD56" s="152"/>
      <c r="AE56" s="152" t="s">
        <v>136</v>
      </c>
      <c r="AF56" s="152">
        <v>2</v>
      </c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>
      <c r="A57" s="153"/>
      <c r="B57" s="159"/>
      <c r="C57" s="201" t="s">
        <v>201</v>
      </c>
      <c r="D57" s="168"/>
      <c r="E57" s="173">
        <v>1.1399999999999999</v>
      </c>
      <c r="F57" s="176"/>
      <c r="G57" s="176"/>
      <c r="H57" s="176"/>
      <c r="I57" s="176"/>
      <c r="J57" s="176"/>
      <c r="K57" s="176"/>
      <c r="L57" s="176"/>
      <c r="M57" s="176"/>
      <c r="N57" s="162"/>
      <c r="O57" s="162"/>
      <c r="P57" s="162"/>
      <c r="Q57" s="162"/>
      <c r="R57" s="162"/>
      <c r="S57" s="162"/>
      <c r="T57" s="163"/>
      <c r="U57" s="162"/>
      <c r="V57" s="152"/>
      <c r="W57" s="152"/>
      <c r="X57" s="152"/>
      <c r="Y57" s="152"/>
      <c r="Z57" s="152"/>
      <c r="AA57" s="152"/>
      <c r="AB57" s="152"/>
      <c r="AC57" s="152"/>
      <c r="AD57" s="152"/>
      <c r="AE57" s="152" t="s">
        <v>136</v>
      </c>
      <c r="AF57" s="152">
        <v>2</v>
      </c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>
      <c r="A58" s="153"/>
      <c r="B58" s="159"/>
      <c r="C58" s="201" t="s">
        <v>202</v>
      </c>
      <c r="D58" s="168"/>
      <c r="E58" s="173">
        <v>0.78400000000000003</v>
      </c>
      <c r="F58" s="176"/>
      <c r="G58" s="176"/>
      <c r="H58" s="176"/>
      <c r="I58" s="176"/>
      <c r="J58" s="176"/>
      <c r="K58" s="176"/>
      <c r="L58" s="176"/>
      <c r="M58" s="176"/>
      <c r="N58" s="162"/>
      <c r="O58" s="162"/>
      <c r="P58" s="162"/>
      <c r="Q58" s="162"/>
      <c r="R58" s="162"/>
      <c r="S58" s="162"/>
      <c r="T58" s="163"/>
      <c r="U58" s="162"/>
      <c r="V58" s="152"/>
      <c r="W58" s="152"/>
      <c r="X58" s="152"/>
      <c r="Y58" s="152"/>
      <c r="Z58" s="152"/>
      <c r="AA58" s="152"/>
      <c r="AB58" s="152"/>
      <c r="AC58" s="152"/>
      <c r="AD58" s="152"/>
      <c r="AE58" s="152" t="s">
        <v>136</v>
      </c>
      <c r="AF58" s="152">
        <v>2</v>
      </c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ht="22.5" outlineLevel="1">
      <c r="A59" s="153"/>
      <c r="B59" s="159"/>
      <c r="C59" s="201" t="s">
        <v>203</v>
      </c>
      <c r="D59" s="168"/>
      <c r="E59" s="173">
        <v>1.17</v>
      </c>
      <c r="F59" s="176"/>
      <c r="G59" s="176"/>
      <c r="H59" s="176"/>
      <c r="I59" s="176"/>
      <c r="J59" s="176"/>
      <c r="K59" s="176"/>
      <c r="L59" s="176"/>
      <c r="M59" s="176"/>
      <c r="N59" s="162"/>
      <c r="O59" s="162"/>
      <c r="P59" s="162"/>
      <c r="Q59" s="162"/>
      <c r="R59" s="162"/>
      <c r="S59" s="162"/>
      <c r="T59" s="163"/>
      <c r="U59" s="162"/>
      <c r="V59" s="152"/>
      <c r="W59" s="152"/>
      <c r="X59" s="152"/>
      <c r="Y59" s="152"/>
      <c r="Z59" s="152"/>
      <c r="AA59" s="152"/>
      <c r="AB59" s="152"/>
      <c r="AC59" s="152"/>
      <c r="AD59" s="152"/>
      <c r="AE59" s="152" t="s">
        <v>136</v>
      </c>
      <c r="AF59" s="152">
        <v>2</v>
      </c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>
      <c r="A60" s="153"/>
      <c r="B60" s="159"/>
      <c r="C60" s="202" t="s">
        <v>204</v>
      </c>
      <c r="D60" s="169"/>
      <c r="E60" s="174">
        <v>6.4950000000000001</v>
      </c>
      <c r="F60" s="176"/>
      <c r="G60" s="176"/>
      <c r="H60" s="176"/>
      <c r="I60" s="176"/>
      <c r="J60" s="176"/>
      <c r="K60" s="176"/>
      <c r="L60" s="176"/>
      <c r="M60" s="176"/>
      <c r="N60" s="162"/>
      <c r="O60" s="162"/>
      <c r="P60" s="162"/>
      <c r="Q60" s="162"/>
      <c r="R60" s="162"/>
      <c r="S60" s="162"/>
      <c r="T60" s="163"/>
      <c r="U60" s="162"/>
      <c r="V60" s="152"/>
      <c r="W60" s="152"/>
      <c r="X60" s="152"/>
      <c r="Y60" s="152"/>
      <c r="Z60" s="152"/>
      <c r="AA60" s="152"/>
      <c r="AB60" s="152"/>
      <c r="AC60" s="152"/>
      <c r="AD60" s="152"/>
      <c r="AE60" s="152" t="s">
        <v>136</v>
      </c>
      <c r="AF60" s="152">
        <v>3</v>
      </c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>
      <c r="A61" s="153"/>
      <c r="B61" s="159"/>
      <c r="C61" s="200" t="s">
        <v>150</v>
      </c>
      <c r="D61" s="168"/>
      <c r="E61" s="173"/>
      <c r="F61" s="176"/>
      <c r="G61" s="176"/>
      <c r="H61" s="176"/>
      <c r="I61" s="176"/>
      <c r="J61" s="176"/>
      <c r="K61" s="176"/>
      <c r="L61" s="176"/>
      <c r="M61" s="176"/>
      <c r="N61" s="162"/>
      <c r="O61" s="162"/>
      <c r="P61" s="162"/>
      <c r="Q61" s="162"/>
      <c r="R61" s="162"/>
      <c r="S61" s="162"/>
      <c r="T61" s="163"/>
      <c r="U61" s="162"/>
      <c r="V61" s="152"/>
      <c r="W61" s="152"/>
      <c r="X61" s="152"/>
      <c r="Y61" s="152"/>
      <c r="Z61" s="152"/>
      <c r="AA61" s="152"/>
      <c r="AB61" s="152"/>
      <c r="AC61" s="152"/>
      <c r="AD61" s="152"/>
      <c r="AE61" s="152" t="s">
        <v>136</v>
      </c>
      <c r="AF61" s="152">
        <v>3</v>
      </c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>
      <c r="A62" s="153">
        <v>22</v>
      </c>
      <c r="B62" s="159" t="s">
        <v>205</v>
      </c>
      <c r="C62" s="197" t="s">
        <v>206</v>
      </c>
      <c r="D62" s="161" t="s">
        <v>133</v>
      </c>
      <c r="E62" s="170">
        <v>251.45</v>
      </c>
      <c r="F62" s="175"/>
      <c r="G62" s="176">
        <f>ROUND(E62*F62,2)</f>
        <v>0</v>
      </c>
      <c r="H62" s="175"/>
      <c r="I62" s="176">
        <f>ROUND(E62*H62,2)</f>
        <v>0</v>
      </c>
      <c r="J62" s="175"/>
      <c r="K62" s="176">
        <f>ROUND(E62*J62,2)</f>
        <v>0</v>
      </c>
      <c r="L62" s="176">
        <v>21</v>
      </c>
      <c r="M62" s="176">
        <f>G62*(1+L62/100)</f>
        <v>0</v>
      </c>
      <c r="N62" s="162">
        <v>0</v>
      </c>
      <c r="O62" s="162">
        <f>ROUND(E62*N62,5)</f>
        <v>0</v>
      </c>
      <c r="P62" s="162">
        <v>0.01</v>
      </c>
      <c r="Q62" s="162">
        <f>ROUND(E62*P62,5)</f>
        <v>2.5145</v>
      </c>
      <c r="R62" s="162"/>
      <c r="S62" s="162"/>
      <c r="T62" s="163">
        <v>0.08</v>
      </c>
      <c r="U62" s="162">
        <f>ROUND(E62*T62,2)</f>
        <v>20.12</v>
      </c>
      <c r="V62" s="152"/>
      <c r="W62" s="152"/>
      <c r="X62" s="152"/>
      <c r="Y62" s="152"/>
      <c r="Z62" s="152"/>
      <c r="AA62" s="152"/>
      <c r="AB62" s="152"/>
      <c r="AC62" s="152"/>
      <c r="AD62" s="152"/>
      <c r="AE62" s="152" t="s">
        <v>134</v>
      </c>
      <c r="AF62" s="152"/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ht="33.75" outlineLevel="1">
      <c r="A63" s="153"/>
      <c r="B63" s="159"/>
      <c r="C63" s="198" t="s">
        <v>207</v>
      </c>
      <c r="D63" s="164"/>
      <c r="E63" s="171">
        <v>251.45</v>
      </c>
      <c r="F63" s="176"/>
      <c r="G63" s="176"/>
      <c r="H63" s="176"/>
      <c r="I63" s="176"/>
      <c r="J63" s="176"/>
      <c r="K63" s="176"/>
      <c r="L63" s="176"/>
      <c r="M63" s="176"/>
      <c r="N63" s="162"/>
      <c r="O63" s="162"/>
      <c r="P63" s="162"/>
      <c r="Q63" s="162"/>
      <c r="R63" s="162"/>
      <c r="S63" s="162"/>
      <c r="T63" s="163"/>
      <c r="U63" s="162"/>
      <c r="V63" s="152"/>
      <c r="W63" s="152"/>
      <c r="X63" s="152"/>
      <c r="Y63" s="152"/>
      <c r="Z63" s="152"/>
      <c r="AA63" s="152"/>
      <c r="AB63" s="152"/>
      <c r="AC63" s="152"/>
      <c r="AD63" s="152"/>
      <c r="AE63" s="152" t="s">
        <v>136</v>
      </c>
      <c r="AF63" s="152">
        <v>0</v>
      </c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>
      <c r="A64" s="153"/>
      <c r="B64" s="159"/>
      <c r="C64" s="200" t="s">
        <v>148</v>
      </c>
      <c r="D64" s="168"/>
      <c r="E64" s="173"/>
      <c r="F64" s="176"/>
      <c r="G64" s="176"/>
      <c r="H64" s="176"/>
      <c r="I64" s="176"/>
      <c r="J64" s="176"/>
      <c r="K64" s="176"/>
      <c r="L64" s="176"/>
      <c r="M64" s="176"/>
      <c r="N64" s="162"/>
      <c r="O64" s="162"/>
      <c r="P64" s="162"/>
      <c r="Q64" s="162"/>
      <c r="R64" s="162"/>
      <c r="S64" s="162"/>
      <c r="T64" s="163"/>
      <c r="U64" s="162"/>
      <c r="V64" s="152"/>
      <c r="W64" s="152"/>
      <c r="X64" s="152"/>
      <c r="Y64" s="152"/>
      <c r="Z64" s="152"/>
      <c r="AA64" s="152"/>
      <c r="AB64" s="152"/>
      <c r="AC64" s="152"/>
      <c r="AD64" s="152"/>
      <c r="AE64" s="152" t="s">
        <v>136</v>
      </c>
      <c r="AF64" s="152">
        <v>2</v>
      </c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ht="22.5" outlineLevel="1">
      <c r="A65" s="153"/>
      <c r="B65" s="159"/>
      <c r="C65" s="201" t="s">
        <v>208</v>
      </c>
      <c r="D65" s="168"/>
      <c r="E65" s="173">
        <v>32.32</v>
      </c>
      <c r="F65" s="176"/>
      <c r="G65" s="176"/>
      <c r="H65" s="176"/>
      <c r="I65" s="176"/>
      <c r="J65" s="176"/>
      <c r="K65" s="176"/>
      <c r="L65" s="176"/>
      <c r="M65" s="176"/>
      <c r="N65" s="162"/>
      <c r="O65" s="162"/>
      <c r="P65" s="162"/>
      <c r="Q65" s="162"/>
      <c r="R65" s="162"/>
      <c r="S65" s="162"/>
      <c r="T65" s="163"/>
      <c r="U65" s="162"/>
      <c r="V65" s="152"/>
      <c r="W65" s="152"/>
      <c r="X65" s="152"/>
      <c r="Y65" s="152"/>
      <c r="Z65" s="152"/>
      <c r="AA65" s="152"/>
      <c r="AB65" s="152"/>
      <c r="AC65" s="152"/>
      <c r="AD65" s="152"/>
      <c r="AE65" s="152" t="s">
        <v>136</v>
      </c>
      <c r="AF65" s="152">
        <v>2</v>
      </c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>
      <c r="A66" s="153"/>
      <c r="B66" s="159"/>
      <c r="C66" s="202" t="s">
        <v>204</v>
      </c>
      <c r="D66" s="169"/>
      <c r="E66" s="174">
        <v>32.32</v>
      </c>
      <c r="F66" s="176"/>
      <c r="G66" s="176"/>
      <c r="H66" s="176"/>
      <c r="I66" s="176"/>
      <c r="J66" s="176"/>
      <c r="K66" s="176"/>
      <c r="L66" s="176"/>
      <c r="M66" s="176"/>
      <c r="N66" s="162"/>
      <c r="O66" s="162"/>
      <c r="P66" s="162"/>
      <c r="Q66" s="162"/>
      <c r="R66" s="162"/>
      <c r="S66" s="162"/>
      <c r="T66" s="163"/>
      <c r="U66" s="162"/>
      <c r="V66" s="152"/>
      <c r="W66" s="152"/>
      <c r="X66" s="152"/>
      <c r="Y66" s="152"/>
      <c r="Z66" s="152"/>
      <c r="AA66" s="152"/>
      <c r="AB66" s="152"/>
      <c r="AC66" s="152"/>
      <c r="AD66" s="152"/>
      <c r="AE66" s="152" t="s">
        <v>136</v>
      </c>
      <c r="AF66" s="152">
        <v>3</v>
      </c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ht="33.75" outlineLevel="1">
      <c r="A67" s="153"/>
      <c r="B67" s="159"/>
      <c r="C67" s="201" t="s">
        <v>209</v>
      </c>
      <c r="D67" s="168"/>
      <c r="E67" s="173">
        <v>53.182000000000002</v>
      </c>
      <c r="F67" s="176"/>
      <c r="G67" s="176"/>
      <c r="H67" s="176"/>
      <c r="I67" s="176"/>
      <c r="J67" s="176"/>
      <c r="K67" s="176"/>
      <c r="L67" s="176"/>
      <c r="M67" s="176"/>
      <c r="N67" s="162"/>
      <c r="O67" s="162"/>
      <c r="P67" s="162"/>
      <c r="Q67" s="162"/>
      <c r="R67" s="162"/>
      <c r="S67" s="162"/>
      <c r="T67" s="163"/>
      <c r="U67" s="162"/>
      <c r="V67" s="152"/>
      <c r="W67" s="152"/>
      <c r="X67" s="152"/>
      <c r="Y67" s="152"/>
      <c r="Z67" s="152"/>
      <c r="AA67" s="152"/>
      <c r="AB67" s="152"/>
      <c r="AC67" s="152"/>
      <c r="AD67" s="152"/>
      <c r="AE67" s="152" t="s">
        <v>136</v>
      </c>
      <c r="AF67" s="152">
        <v>2</v>
      </c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>
      <c r="A68" s="153"/>
      <c r="B68" s="159"/>
      <c r="C68" s="201" t="s">
        <v>210</v>
      </c>
      <c r="D68" s="168"/>
      <c r="E68" s="173">
        <v>-5.1760000000000002</v>
      </c>
      <c r="F68" s="176"/>
      <c r="G68" s="176"/>
      <c r="H68" s="176"/>
      <c r="I68" s="176"/>
      <c r="J68" s="176"/>
      <c r="K68" s="176"/>
      <c r="L68" s="176"/>
      <c r="M68" s="176"/>
      <c r="N68" s="162"/>
      <c r="O68" s="162"/>
      <c r="P68" s="162"/>
      <c r="Q68" s="162"/>
      <c r="R68" s="162"/>
      <c r="S68" s="162"/>
      <c r="T68" s="163"/>
      <c r="U68" s="162"/>
      <c r="V68" s="152"/>
      <c r="W68" s="152"/>
      <c r="X68" s="152"/>
      <c r="Y68" s="152"/>
      <c r="Z68" s="152"/>
      <c r="AA68" s="152"/>
      <c r="AB68" s="152"/>
      <c r="AC68" s="152"/>
      <c r="AD68" s="152"/>
      <c r="AE68" s="152" t="s">
        <v>136</v>
      </c>
      <c r="AF68" s="152">
        <v>2</v>
      </c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>
      <c r="A69" s="153"/>
      <c r="B69" s="159"/>
      <c r="C69" s="202" t="s">
        <v>204</v>
      </c>
      <c r="D69" s="169"/>
      <c r="E69" s="174">
        <v>48.006</v>
      </c>
      <c r="F69" s="176"/>
      <c r="G69" s="176"/>
      <c r="H69" s="176"/>
      <c r="I69" s="176"/>
      <c r="J69" s="176"/>
      <c r="K69" s="176"/>
      <c r="L69" s="176"/>
      <c r="M69" s="176"/>
      <c r="N69" s="162"/>
      <c r="O69" s="162"/>
      <c r="P69" s="162"/>
      <c r="Q69" s="162"/>
      <c r="R69" s="162"/>
      <c r="S69" s="162"/>
      <c r="T69" s="163"/>
      <c r="U69" s="162"/>
      <c r="V69" s="152"/>
      <c r="W69" s="152"/>
      <c r="X69" s="152"/>
      <c r="Y69" s="152"/>
      <c r="Z69" s="152"/>
      <c r="AA69" s="152"/>
      <c r="AB69" s="152"/>
      <c r="AC69" s="152"/>
      <c r="AD69" s="152"/>
      <c r="AE69" s="152" t="s">
        <v>136</v>
      </c>
      <c r="AF69" s="152">
        <v>3</v>
      </c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ht="22.5" outlineLevel="1">
      <c r="A70" s="153"/>
      <c r="B70" s="159"/>
      <c r="C70" s="201" t="s">
        <v>211</v>
      </c>
      <c r="D70" s="168"/>
      <c r="E70" s="173">
        <v>49.206000000000003</v>
      </c>
      <c r="F70" s="176"/>
      <c r="G70" s="176"/>
      <c r="H70" s="176"/>
      <c r="I70" s="176"/>
      <c r="J70" s="176"/>
      <c r="K70" s="176"/>
      <c r="L70" s="176"/>
      <c r="M70" s="176"/>
      <c r="N70" s="162"/>
      <c r="O70" s="162"/>
      <c r="P70" s="162"/>
      <c r="Q70" s="162"/>
      <c r="R70" s="162"/>
      <c r="S70" s="162"/>
      <c r="T70" s="163"/>
      <c r="U70" s="162"/>
      <c r="V70" s="152"/>
      <c r="W70" s="152"/>
      <c r="X70" s="152"/>
      <c r="Y70" s="152"/>
      <c r="Z70" s="152"/>
      <c r="AA70" s="152"/>
      <c r="AB70" s="152"/>
      <c r="AC70" s="152"/>
      <c r="AD70" s="152"/>
      <c r="AE70" s="152" t="s">
        <v>136</v>
      </c>
      <c r="AF70" s="152">
        <v>2</v>
      </c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>
      <c r="A71" s="153"/>
      <c r="B71" s="159"/>
      <c r="C71" s="201" t="s">
        <v>210</v>
      </c>
      <c r="D71" s="168"/>
      <c r="E71" s="173">
        <v>-5.1760000000000002</v>
      </c>
      <c r="F71" s="176"/>
      <c r="G71" s="176"/>
      <c r="H71" s="176"/>
      <c r="I71" s="176"/>
      <c r="J71" s="176"/>
      <c r="K71" s="176"/>
      <c r="L71" s="176"/>
      <c r="M71" s="176"/>
      <c r="N71" s="162"/>
      <c r="O71" s="162"/>
      <c r="P71" s="162"/>
      <c r="Q71" s="162"/>
      <c r="R71" s="162"/>
      <c r="S71" s="162"/>
      <c r="T71" s="163"/>
      <c r="U71" s="162"/>
      <c r="V71" s="152"/>
      <c r="W71" s="152"/>
      <c r="X71" s="152"/>
      <c r="Y71" s="152"/>
      <c r="Z71" s="152"/>
      <c r="AA71" s="152"/>
      <c r="AB71" s="152"/>
      <c r="AC71" s="152"/>
      <c r="AD71" s="152"/>
      <c r="AE71" s="152" t="s">
        <v>136</v>
      </c>
      <c r="AF71" s="152">
        <v>2</v>
      </c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>
      <c r="A72" s="153"/>
      <c r="B72" s="159"/>
      <c r="C72" s="202" t="s">
        <v>204</v>
      </c>
      <c r="D72" s="169"/>
      <c r="E72" s="174">
        <v>44.03</v>
      </c>
      <c r="F72" s="176"/>
      <c r="G72" s="176"/>
      <c r="H72" s="176"/>
      <c r="I72" s="176"/>
      <c r="J72" s="176"/>
      <c r="K72" s="176"/>
      <c r="L72" s="176"/>
      <c r="M72" s="176"/>
      <c r="N72" s="162"/>
      <c r="O72" s="162"/>
      <c r="P72" s="162"/>
      <c r="Q72" s="162"/>
      <c r="R72" s="162"/>
      <c r="S72" s="162"/>
      <c r="T72" s="163"/>
      <c r="U72" s="162"/>
      <c r="V72" s="152"/>
      <c r="W72" s="152"/>
      <c r="X72" s="152"/>
      <c r="Y72" s="152"/>
      <c r="Z72" s="152"/>
      <c r="AA72" s="152"/>
      <c r="AB72" s="152"/>
      <c r="AC72" s="152"/>
      <c r="AD72" s="152"/>
      <c r="AE72" s="152" t="s">
        <v>136</v>
      </c>
      <c r="AF72" s="152">
        <v>3</v>
      </c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>
      <c r="A73" s="153"/>
      <c r="B73" s="159"/>
      <c r="C73" s="201" t="s">
        <v>212</v>
      </c>
      <c r="D73" s="168"/>
      <c r="E73" s="173">
        <v>21.76</v>
      </c>
      <c r="F73" s="176"/>
      <c r="G73" s="176"/>
      <c r="H73" s="176"/>
      <c r="I73" s="176"/>
      <c r="J73" s="176"/>
      <c r="K73" s="176"/>
      <c r="L73" s="176"/>
      <c r="M73" s="176"/>
      <c r="N73" s="162"/>
      <c r="O73" s="162"/>
      <c r="P73" s="162"/>
      <c r="Q73" s="162"/>
      <c r="R73" s="162"/>
      <c r="S73" s="162"/>
      <c r="T73" s="163"/>
      <c r="U73" s="162"/>
      <c r="V73" s="152"/>
      <c r="W73" s="152"/>
      <c r="X73" s="152"/>
      <c r="Y73" s="152"/>
      <c r="Z73" s="152"/>
      <c r="AA73" s="152"/>
      <c r="AB73" s="152"/>
      <c r="AC73" s="152"/>
      <c r="AD73" s="152"/>
      <c r="AE73" s="152" t="s">
        <v>136</v>
      </c>
      <c r="AF73" s="152">
        <v>2</v>
      </c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>
      <c r="A74" s="153"/>
      <c r="B74" s="159"/>
      <c r="C74" s="202" t="s">
        <v>204</v>
      </c>
      <c r="D74" s="169"/>
      <c r="E74" s="174">
        <v>21.76</v>
      </c>
      <c r="F74" s="176"/>
      <c r="G74" s="176"/>
      <c r="H74" s="176"/>
      <c r="I74" s="176"/>
      <c r="J74" s="176"/>
      <c r="K74" s="176"/>
      <c r="L74" s="176"/>
      <c r="M74" s="176"/>
      <c r="N74" s="162"/>
      <c r="O74" s="162"/>
      <c r="P74" s="162"/>
      <c r="Q74" s="162"/>
      <c r="R74" s="162"/>
      <c r="S74" s="162"/>
      <c r="T74" s="163"/>
      <c r="U74" s="162"/>
      <c r="V74" s="152"/>
      <c r="W74" s="152"/>
      <c r="X74" s="152"/>
      <c r="Y74" s="152"/>
      <c r="Z74" s="152"/>
      <c r="AA74" s="152"/>
      <c r="AB74" s="152"/>
      <c r="AC74" s="152"/>
      <c r="AD74" s="152"/>
      <c r="AE74" s="152" t="s">
        <v>136</v>
      </c>
      <c r="AF74" s="152">
        <v>3</v>
      </c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>
      <c r="A75" s="153"/>
      <c r="B75" s="159"/>
      <c r="C75" s="201" t="s">
        <v>213</v>
      </c>
      <c r="D75" s="168"/>
      <c r="E75" s="173">
        <v>24.114999999999998</v>
      </c>
      <c r="F75" s="176"/>
      <c r="G75" s="176"/>
      <c r="H75" s="176"/>
      <c r="I75" s="176"/>
      <c r="J75" s="176"/>
      <c r="K75" s="176"/>
      <c r="L75" s="176"/>
      <c r="M75" s="176"/>
      <c r="N75" s="162"/>
      <c r="O75" s="162"/>
      <c r="P75" s="162"/>
      <c r="Q75" s="162"/>
      <c r="R75" s="162"/>
      <c r="S75" s="162"/>
      <c r="T75" s="163"/>
      <c r="U75" s="162"/>
      <c r="V75" s="152"/>
      <c r="W75" s="152"/>
      <c r="X75" s="152"/>
      <c r="Y75" s="152"/>
      <c r="Z75" s="152"/>
      <c r="AA75" s="152"/>
      <c r="AB75" s="152"/>
      <c r="AC75" s="152"/>
      <c r="AD75" s="152"/>
      <c r="AE75" s="152" t="s">
        <v>136</v>
      </c>
      <c r="AF75" s="152">
        <v>2</v>
      </c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>
      <c r="A76" s="153"/>
      <c r="B76" s="159"/>
      <c r="C76" s="201" t="s">
        <v>214</v>
      </c>
      <c r="D76" s="168"/>
      <c r="E76" s="173">
        <v>-6</v>
      </c>
      <c r="F76" s="176"/>
      <c r="G76" s="176"/>
      <c r="H76" s="176"/>
      <c r="I76" s="176"/>
      <c r="J76" s="176"/>
      <c r="K76" s="176"/>
      <c r="L76" s="176"/>
      <c r="M76" s="176"/>
      <c r="N76" s="162"/>
      <c r="O76" s="162"/>
      <c r="P76" s="162"/>
      <c r="Q76" s="162"/>
      <c r="R76" s="162"/>
      <c r="S76" s="162"/>
      <c r="T76" s="163"/>
      <c r="U76" s="162"/>
      <c r="V76" s="152"/>
      <c r="W76" s="152"/>
      <c r="X76" s="152"/>
      <c r="Y76" s="152"/>
      <c r="Z76" s="152"/>
      <c r="AA76" s="152"/>
      <c r="AB76" s="152"/>
      <c r="AC76" s="152"/>
      <c r="AD76" s="152"/>
      <c r="AE76" s="152" t="s">
        <v>136</v>
      </c>
      <c r="AF76" s="152">
        <v>2</v>
      </c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>
      <c r="A77" s="153"/>
      <c r="B77" s="159"/>
      <c r="C77" s="202" t="s">
        <v>204</v>
      </c>
      <c r="D77" s="169"/>
      <c r="E77" s="174">
        <v>18.114999999999998</v>
      </c>
      <c r="F77" s="176"/>
      <c r="G77" s="176"/>
      <c r="H77" s="176"/>
      <c r="I77" s="176"/>
      <c r="J77" s="176"/>
      <c r="K77" s="176"/>
      <c r="L77" s="176"/>
      <c r="M77" s="176"/>
      <c r="N77" s="162"/>
      <c r="O77" s="162"/>
      <c r="P77" s="162"/>
      <c r="Q77" s="162"/>
      <c r="R77" s="162"/>
      <c r="S77" s="162"/>
      <c r="T77" s="163"/>
      <c r="U77" s="162"/>
      <c r="V77" s="152"/>
      <c r="W77" s="152"/>
      <c r="X77" s="152"/>
      <c r="Y77" s="152"/>
      <c r="Z77" s="152"/>
      <c r="AA77" s="152"/>
      <c r="AB77" s="152"/>
      <c r="AC77" s="152"/>
      <c r="AD77" s="152"/>
      <c r="AE77" s="152" t="s">
        <v>136</v>
      </c>
      <c r="AF77" s="152">
        <v>3</v>
      </c>
      <c r="AG77" s="152"/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ht="22.5" outlineLevel="1">
      <c r="A78" s="153"/>
      <c r="B78" s="159"/>
      <c r="C78" s="201" t="s">
        <v>215</v>
      </c>
      <c r="D78" s="168"/>
      <c r="E78" s="173">
        <v>37.674999999999997</v>
      </c>
      <c r="F78" s="176"/>
      <c r="G78" s="176"/>
      <c r="H78" s="176"/>
      <c r="I78" s="176"/>
      <c r="J78" s="176"/>
      <c r="K78" s="176"/>
      <c r="L78" s="176"/>
      <c r="M78" s="176"/>
      <c r="N78" s="162"/>
      <c r="O78" s="162"/>
      <c r="P78" s="162"/>
      <c r="Q78" s="162"/>
      <c r="R78" s="162"/>
      <c r="S78" s="162"/>
      <c r="T78" s="163"/>
      <c r="U78" s="162"/>
      <c r="V78" s="152"/>
      <c r="W78" s="152"/>
      <c r="X78" s="152"/>
      <c r="Y78" s="152"/>
      <c r="Z78" s="152"/>
      <c r="AA78" s="152"/>
      <c r="AB78" s="152"/>
      <c r="AC78" s="152"/>
      <c r="AD78" s="152"/>
      <c r="AE78" s="152" t="s">
        <v>136</v>
      </c>
      <c r="AF78" s="152">
        <v>2</v>
      </c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>
      <c r="A79" s="153"/>
      <c r="B79" s="159"/>
      <c r="C79" s="201" t="s">
        <v>216</v>
      </c>
      <c r="D79" s="168"/>
      <c r="E79" s="173">
        <v>-3</v>
      </c>
      <c r="F79" s="176"/>
      <c r="G79" s="176"/>
      <c r="H79" s="176"/>
      <c r="I79" s="176"/>
      <c r="J79" s="176"/>
      <c r="K79" s="176"/>
      <c r="L79" s="176"/>
      <c r="M79" s="176"/>
      <c r="N79" s="162"/>
      <c r="O79" s="162"/>
      <c r="P79" s="162"/>
      <c r="Q79" s="162"/>
      <c r="R79" s="162"/>
      <c r="S79" s="162"/>
      <c r="T79" s="163"/>
      <c r="U79" s="162"/>
      <c r="V79" s="152"/>
      <c r="W79" s="152"/>
      <c r="X79" s="152"/>
      <c r="Y79" s="152"/>
      <c r="Z79" s="152"/>
      <c r="AA79" s="152"/>
      <c r="AB79" s="152"/>
      <c r="AC79" s="152"/>
      <c r="AD79" s="152"/>
      <c r="AE79" s="152" t="s">
        <v>136</v>
      </c>
      <c r="AF79" s="152">
        <v>2</v>
      </c>
      <c r="AG79" s="152"/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>
      <c r="A80" s="153"/>
      <c r="B80" s="159"/>
      <c r="C80" s="202" t="s">
        <v>204</v>
      </c>
      <c r="D80" s="169"/>
      <c r="E80" s="174">
        <v>34.674999999999997</v>
      </c>
      <c r="F80" s="176"/>
      <c r="G80" s="176"/>
      <c r="H80" s="176"/>
      <c r="I80" s="176"/>
      <c r="J80" s="176"/>
      <c r="K80" s="176"/>
      <c r="L80" s="176"/>
      <c r="M80" s="176"/>
      <c r="N80" s="162"/>
      <c r="O80" s="162"/>
      <c r="P80" s="162"/>
      <c r="Q80" s="162"/>
      <c r="R80" s="162"/>
      <c r="S80" s="162"/>
      <c r="T80" s="163"/>
      <c r="U80" s="162"/>
      <c r="V80" s="152"/>
      <c r="W80" s="152"/>
      <c r="X80" s="152"/>
      <c r="Y80" s="152"/>
      <c r="Z80" s="152"/>
      <c r="AA80" s="152"/>
      <c r="AB80" s="152"/>
      <c r="AC80" s="152"/>
      <c r="AD80" s="152"/>
      <c r="AE80" s="152" t="s">
        <v>136</v>
      </c>
      <c r="AF80" s="152">
        <v>3</v>
      </c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>
      <c r="A81" s="153"/>
      <c r="B81" s="159"/>
      <c r="C81" s="201" t="s">
        <v>217</v>
      </c>
      <c r="D81" s="168"/>
      <c r="E81" s="173">
        <v>11.8</v>
      </c>
      <c r="F81" s="176"/>
      <c r="G81" s="176"/>
      <c r="H81" s="176"/>
      <c r="I81" s="176"/>
      <c r="J81" s="176"/>
      <c r="K81" s="176"/>
      <c r="L81" s="176"/>
      <c r="M81" s="176"/>
      <c r="N81" s="162"/>
      <c r="O81" s="162"/>
      <c r="P81" s="162"/>
      <c r="Q81" s="162"/>
      <c r="R81" s="162"/>
      <c r="S81" s="162"/>
      <c r="T81" s="163"/>
      <c r="U81" s="162"/>
      <c r="V81" s="152"/>
      <c r="W81" s="152"/>
      <c r="X81" s="152"/>
      <c r="Y81" s="152"/>
      <c r="Z81" s="152"/>
      <c r="AA81" s="152"/>
      <c r="AB81" s="152"/>
      <c r="AC81" s="152"/>
      <c r="AD81" s="152"/>
      <c r="AE81" s="152" t="s">
        <v>136</v>
      </c>
      <c r="AF81" s="152">
        <v>2</v>
      </c>
      <c r="AG81" s="152"/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>
      <c r="A82" s="153"/>
      <c r="B82" s="159"/>
      <c r="C82" s="202" t="s">
        <v>204</v>
      </c>
      <c r="D82" s="169"/>
      <c r="E82" s="174">
        <v>11.8</v>
      </c>
      <c r="F82" s="176"/>
      <c r="G82" s="176"/>
      <c r="H82" s="176"/>
      <c r="I82" s="176"/>
      <c r="J82" s="176"/>
      <c r="K82" s="176"/>
      <c r="L82" s="176"/>
      <c r="M82" s="176"/>
      <c r="N82" s="162"/>
      <c r="O82" s="162"/>
      <c r="P82" s="162"/>
      <c r="Q82" s="162"/>
      <c r="R82" s="162"/>
      <c r="S82" s="162"/>
      <c r="T82" s="163"/>
      <c r="U82" s="162"/>
      <c r="V82" s="152"/>
      <c r="W82" s="152"/>
      <c r="X82" s="152"/>
      <c r="Y82" s="152"/>
      <c r="Z82" s="152"/>
      <c r="AA82" s="152"/>
      <c r="AB82" s="152"/>
      <c r="AC82" s="152"/>
      <c r="AD82" s="152"/>
      <c r="AE82" s="152" t="s">
        <v>136</v>
      </c>
      <c r="AF82" s="152">
        <v>3</v>
      </c>
      <c r="AG82" s="152"/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>
      <c r="A83" s="153"/>
      <c r="B83" s="159"/>
      <c r="C83" s="201" t="s">
        <v>218</v>
      </c>
      <c r="D83" s="168"/>
      <c r="E83" s="173">
        <v>10.76</v>
      </c>
      <c r="F83" s="176"/>
      <c r="G83" s="176"/>
      <c r="H83" s="176"/>
      <c r="I83" s="176"/>
      <c r="J83" s="176"/>
      <c r="K83" s="176"/>
      <c r="L83" s="176"/>
      <c r="M83" s="176"/>
      <c r="N83" s="162"/>
      <c r="O83" s="162"/>
      <c r="P83" s="162"/>
      <c r="Q83" s="162"/>
      <c r="R83" s="162"/>
      <c r="S83" s="162"/>
      <c r="T83" s="163"/>
      <c r="U83" s="162"/>
      <c r="V83" s="152"/>
      <c r="W83" s="152"/>
      <c r="X83" s="152"/>
      <c r="Y83" s="152"/>
      <c r="Z83" s="152"/>
      <c r="AA83" s="152"/>
      <c r="AB83" s="152"/>
      <c r="AC83" s="152"/>
      <c r="AD83" s="152"/>
      <c r="AE83" s="152" t="s">
        <v>136</v>
      </c>
      <c r="AF83" s="152">
        <v>2</v>
      </c>
      <c r="AG83" s="152"/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>
      <c r="A84" s="153"/>
      <c r="B84" s="159"/>
      <c r="C84" s="202" t="s">
        <v>204</v>
      </c>
      <c r="D84" s="169"/>
      <c r="E84" s="174">
        <v>10.76</v>
      </c>
      <c r="F84" s="176"/>
      <c r="G84" s="176"/>
      <c r="H84" s="176"/>
      <c r="I84" s="176"/>
      <c r="J84" s="176"/>
      <c r="K84" s="176"/>
      <c r="L84" s="176"/>
      <c r="M84" s="176"/>
      <c r="N84" s="162"/>
      <c r="O84" s="162"/>
      <c r="P84" s="162"/>
      <c r="Q84" s="162"/>
      <c r="R84" s="162"/>
      <c r="S84" s="162"/>
      <c r="T84" s="163"/>
      <c r="U84" s="162"/>
      <c r="V84" s="152"/>
      <c r="W84" s="152"/>
      <c r="X84" s="152"/>
      <c r="Y84" s="152"/>
      <c r="Z84" s="152"/>
      <c r="AA84" s="152"/>
      <c r="AB84" s="152"/>
      <c r="AC84" s="152"/>
      <c r="AD84" s="152"/>
      <c r="AE84" s="152" t="s">
        <v>136</v>
      </c>
      <c r="AF84" s="152">
        <v>3</v>
      </c>
      <c r="AG84" s="152"/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>
      <c r="A85" s="153"/>
      <c r="B85" s="159"/>
      <c r="C85" s="201" t="s">
        <v>219</v>
      </c>
      <c r="D85" s="168"/>
      <c r="E85" s="173">
        <v>33.28</v>
      </c>
      <c r="F85" s="176"/>
      <c r="G85" s="176"/>
      <c r="H85" s="176"/>
      <c r="I85" s="176"/>
      <c r="J85" s="176"/>
      <c r="K85" s="176"/>
      <c r="L85" s="176"/>
      <c r="M85" s="176"/>
      <c r="N85" s="162"/>
      <c r="O85" s="162"/>
      <c r="P85" s="162"/>
      <c r="Q85" s="162"/>
      <c r="R85" s="162"/>
      <c r="S85" s="162"/>
      <c r="T85" s="163"/>
      <c r="U85" s="162"/>
      <c r="V85" s="152"/>
      <c r="W85" s="152"/>
      <c r="X85" s="152"/>
      <c r="Y85" s="152"/>
      <c r="Z85" s="152"/>
      <c r="AA85" s="152"/>
      <c r="AB85" s="152"/>
      <c r="AC85" s="152"/>
      <c r="AD85" s="152"/>
      <c r="AE85" s="152" t="s">
        <v>136</v>
      </c>
      <c r="AF85" s="152">
        <v>2</v>
      </c>
      <c r="AG85" s="152"/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>
      <c r="A86" s="153"/>
      <c r="B86" s="159"/>
      <c r="C86" s="201" t="s">
        <v>220</v>
      </c>
      <c r="D86" s="168"/>
      <c r="E86" s="173">
        <v>-3.28</v>
      </c>
      <c r="F86" s="176"/>
      <c r="G86" s="176"/>
      <c r="H86" s="176"/>
      <c r="I86" s="176"/>
      <c r="J86" s="176"/>
      <c r="K86" s="176"/>
      <c r="L86" s="176"/>
      <c r="M86" s="176"/>
      <c r="N86" s="162"/>
      <c r="O86" s="162"/>
      <c r="P86" s="162"/>
      <c r="Q86" s="162"/>
      <c r="R86" s="162"/>
      <c r="S86" s="162"/>
      <c r="T86" s="163"/>
      <c r="U86" s="162"/>
      <c r="V86" s="152"/>
      <c r="W86" s="152"/>
      <c r="X86" s="152"/>
      <c r="Y86" s="152"/>
      <c r="Z86" s="152"/>
      <c r="AA86" s="152"/>
      <c r="AB86" s="152"/>
      <c r="AC86" s="152"/>
      <c r="AD86" s="152"/>
      <c r="AE86" s="152" t="s">
        <v>136</v>
      </c>
      <c r="AF86" s="152">
        <v>2</v>
      </c>
      <c r="AG86" s="152"/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>
      <c r="A87" s="153"/>
      <c r="B87" s="159"/>
      <c r="C87" s="202" t="s">
        <v>204</v>
      </c>
      <c r="D87" s="169"/>
      <c r="E87" s="174">
        <v>30</v>
      </c>
      <c r="F87" s="176"/>
      <c r="G87" s="176"/>
      <c r="H87" s="176"/>
      <c r="I87" s="176"/>
      <c r="J87" s="176"/>
      <c r="K87" s="176"/>
      <c r="L87" s="176"/>
      <c r="M87" s="176"/>
      <c r="N87" s="162"/>
      <c r="O87" s="162"/>
      <c r="P87" s="162"/>
      <c r="Q87" s="162"/>
      <c r="R87" s="162"/>
      <c r="S87" s="162"/>
      <c r="T87" s="163"/>
      <c r="U87" s="162"/>
      <c r="V87" s="152"/>
      <c r="W87" s="152"/>
      <c r="X87" s="152"/>
      <c r="Y87" s="152"/>
      <c r="Z87" s="152"/>
      <c r="AA87" s="152"/>
      <c r="AB87" s="152"/>
      <c r="AC87" s="152"/>
      <c r="AD87" s="152"/>
      <c r="AE87" s="152" t="s">
        <v>136</v>
      </c>
      <c r="AF87" s="152">
        <v>3</v>
      </c>
      <c r="AG87" s="152"/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>
      <c r="A88" s="153"/>
      <c r="B88" s="159"/>
      <c r="C88" s="200" t="s">
        <v>150</v>
      </c>
      <c r="D88" s="168"/>
      <c r="E88" s="173"/>
      <c r="F88" s="176"/>
      <c r="G88" s="176"/>
      <c r="H88" s="176"/>
      <c r="I88" s="176"/>
      <c r="J88" s="176"/>
      <c r="K88" s="176"/>
      <c r="L88" s="176"/>
      <c r="M88" s="176"/>
      <c r="N88" s="162"/>
      <c r="O88" s="162"/>
      <c r="P88" s="162"/>
      <c r="Q88" s="162"/>
      <c r="R88" s="162"/>
      <c r="S88" s="162"/>
      <c r="T88" s="163"/>
      <c r="U88" s="162"/>
      <c r="V88" s="152"/>
      <c r="W88" s="152"/>
      <c r="X88" s="152"/>
      <c r="Y88" s="152"/>
      <c r="Z88" s="152"/>
      <c r="AA88" s="152"/>
      <c r="AB88" s="152"/>
      <c r="AC88" s="152"/>
      <c r="AD88" s="152"/>
      <c r="AE88" s="152" t="s">
        <v>136</v>
      </c>
      <c r="AF88" s="152">
        <v>3</v>
      </c>
      <c r="AG88" s="152"/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>
      <c r="A89" s="153">
        <v>23</v>
      </c>
      <c r="B89" s="159" t="s">
        <v>221</v>
      </c>
      <c r="C89" s="197" t="s">
        <v>222</v>
      </c>
      <c r="D89" s="161" t="s">
        <v>156</v>
      </c>
      <c r="E89" s="170">
        <v>10.4</v>
      </c>
      <c r="F89" s="175"/>
      <c r="G89" s="176">
        <f>ROUND(E89*F89,2)</f>
        <v>0</v>
      </c>
      <c r="H89" s="175"/>
      <c r="I89" s="176">
        <f>ROUND(E89*H89,2)</f>
        <v>0</v>
      </c>
      <c r="J89" s="175"/>
      <c r="K89" s="176">
        <f>ROUND(E89*J89,2)</f>
        <v>0</v>
      </c>
      <c r="L89" s="176">
        <v>21</v>
      </c>
      <c r="M89" s="176">
        <f>G89*(1+L89/100)</f>
        <v>0</v>
      </c>
      <c r="N89" s="162">
        <v>4.8999999999999998E-4</v>
      </c>
      <c r="O89" s="162">
        <f>ROUND(E89*N89,5)</f>
        <v>5.1000000000000004E-3</v>
      </c>
      <c r="P89" s="162">
        <v>3.1E-2</v>
      </c>
      <c r="Q89" s="162">
        <f>ROUND(E89*P89,5)</f>
        <v>0.32240000000000002</v>
      </c>
      <c r="R89" s="162"/>
      <c r="S89" s="162"/>
      <c r="T89" s="163">
        <v>0.66600000000000004</v>
      </c>
      <c r="U89" s="162">
        <f>ROUND(E89*T89,2)</f>
        <v>6.93</v>
      </c>
      <c r="V89" s="152"/>
      <c r="W89" s="152"/>
      <c r="X89" s="152"/>
      <c r="Y89" s="152"/>
      <c r="Z89" s="152"/>
      <c r="AA89" s="152"/>
      <c r="AB89" s="152"/>
      <c r="AC89" s="152"/>
      <c r="AD89" s="152"/>
      <c r="AE89" s="152" t="s">
        <v>134</v>
      </c>
      <c r="AF89" s="152"/>
      <c r="AG89" s="152"/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>
      <c r="A90" s="153"/>
      <c r="B90" s="159"/>
      <c r="C90" s="198" t="s">
        <v>223</v>
      </c>
      <c r="D90" s="164"/>
      <c r="E90" s="171">
        <v>10.4</v>
      </c>
      <c r="F90" s="176"/>
      <c r="G90" s="176"/>
      <c r="H90" s="176"/>
      <c r="I90" s="176"/>
      <c r="J90" s="176"/>
      <c r="K90" s="176"/>
      <c r="L90" s="176"/>
      <c r="M90" s="176"/>
      <c r="N90" s="162"/>
      <c r="O90" s="162"/>
      <c r="P90" s="162"/>
      <c r="Q90" s="162"/>
      <c r="R90" s="162"/>
      <c r="S90" s="162"/>
      <c r="T90" s="163"/>
      <c r="U90" s="162"/>
      <c r="V90" s="152"/>
      <c r="W90" s="152"/>
      <c r="X90" s="152"/>
      <c r="Y90" s="152"/>
      <c r="Z90" s="152"/>
      <c r="AA90" s="152"/>
      <c r="AB90" s="152"/>
      <c r="AC90" s="152"/>
      <c r="AD90" s="152"/>
      <c r="AE90" s="152" t="s">
        <v>136</v>
      </c>
      <c r="AF90" s="152">
        <v>0</v>
      </c>
      <c r="AG90" s="152"/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>
      <c r="A91" s="153">
        <v>24</v>
      </c>
      <c r="B91" s="159" t="s">
        <v>224</v>
      </c>
      <c r="C91" s="197" t="s">
        <v>225</v>
      </c>
      <c r="D91" s="161" t="s">
        <v>226</v>
      </c>
      <c r="E91" s="170">
        <v>10.65</v>
      </c>
      <c r="F91" s="175"/>
      <c r="G91" s="176">
        <f>ROUND(E91*F91,2)</f>
        <v>0</v>
      </c>
      <c r="H91" s="175"/>
      <c r="I91" s="176">
        <f>ROUND(E91*H91,2)</f>
        <v>0</v>
      </c>
      <c r="J91" s="175"/>
      <c r="K91" s="176">
        <f>ROUND(E91*J91,2)</f>
        <v>0</v>
      </c>
      <c r="L91" s="176">
        <v>21</v>
      </c>
      <c r="M91" s="176">
        <f>G91*(1+L91/100)</f>
        <v>0</v>
      </c>
      <c r="N91" s="162">
        <v>0</v>
      </c>
      <c r="O91" s="162">
        <f>ROUND(E91*N91,5)</f>
        <v>0</v>
      </c>
      <c r="P91" s="162">
        <v>0</v>
      </c>
      <c r="Q91" s="162">
        <f>ROUND(E91*P91,5)</f>
        <v>0</v>
      </c>
      <c r="R91" s="162"/>
      <c r="S91" s="162"/>
      <c r="T91" s="163">
        <v>0.94199999999999995</v>
      </c>
      <c r="U91" s="162">
        <f>ROUND(E91*T91,2)</f>
        <v>10.029999999999999</v>
      </c>
      <c r="V91" s="152"/>
      <c r="W91" s="152"/>
      <c r="X91" s="152"/>
      <c r="Y91" s="152"/>
      <c r="Z91" s="152"/>
      <c r="AA91" s="152"/>
      <c r="AB91" s="152"/>
      <c r="AC91" s="152"/>
      <c r="AD91" s="152"/>
      <c r="AE91" s="152" t="s">
        <v>134</v>
      </c>
      <c r="AF91" s="152"/>
      <c r="AG91" s="152"/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>
      <c r="A92" s="153"/>
      <c r="B92" s="159"/>
      <c r="C92" s="198" t="s">
        <v>227</v>
      </c>
      <c r="D92" s="164"/>
      <c r="E92" s="171">
        <v>8.65</v>
      </c>
      <c r="F92" s="176"/>
      <c r="G92" s="176"/>
      <c r="H92" s="176"/>
      <c r="I92" s="176"/>
      <c r="J92" s="176"/>
      <c r="K92" s="176"/>
      <c r="L92" s="176"/>
      <c r="M92" s="176"/>
      <c r="N92" s="162"/>
      <c r="O92" s="162"/>
      <c r="P92" s="162"/>
      <c r="Q92" s="162"/>
      <c r="R92" s="162"/>
      <c r="S92" s="162"/>
      <c r="T92" s="163"/>
      <c r="U92" s="162"/>
      <c r="V92" s="152"/>
      <c r="W92" s="152"/>
      <c r="X92" s="152"/>
      <c r="Y92" s="152"/>
      <c r="Z92" s="152"/>
      <c r="AA92" s="152"/>
      <c r="AB92" s="152"/>
      <c r="AC92" s="152"/>
      <c r="AD92" s="152"/>
      <c r="AE92" s="152" t="s">
        <v>136</v>
      </c>
      <c r="AF92" s="152">
        <v>0</v>
      </c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>
      <c r="A93" s="153"/>
      <c r="B93" s="159"/>
      <c r="C93" s="198" t="s">
        <v>228</v>
      </c>
      <c r="D93" s="164"/>
      <c r="E93" s="171">
        <v>2</v>
      </c>
      <c r="F93" s="176"/>
      <c r="G93" s="176"/>
      <c r="H93" s="176"/>
      <c r="I93" s="176"/>
      <c r="J93" s="176"/>
      <c r="K93" s="176"/>
      <c r="L93" s="176"/>
      <c r="M93" s="176"/>
      <c r="N93" s="162"/>
      <c r="O93" s="162"/>
      <c r="P93" s="162"/>
      <c r="Q93" s="162"/>
      <c r="R93" s="162"/>
      <c r="S93" s="162"/>
      <c r="T93" s="163"/>
      <c r="U93" s="162"/>
      <c r="V93" s="152"/>
      <c r="W93" s="152"/>
      <c r="X93" s="152"/>
      <c r="Y93" s="152"/>
      <c r="Z93" s="152"/>
      <c r="AA93" s="152"/>
      <c r="AB93" s="152"/>
      <c r="AC93" s="152"/>
      <c r="AD93" s="152"/>
      <c r="AE93" s="152" t="s">
        <v>136</v>
      </c>
      <c r="AF93" s="152">
        <v>0</v>
      </c>
      <c r="AG93" s="152"/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>
      <c r="A94" s="153">
        <v>25</v>
      </c>
      <c r="B94" s="159" t="s">
        <v>229</v>
      </c>
      <c r="C94" s="197" t="s">
        <v>230</v>
      </c>
      <c r="D94" s="161" t="s">
        <v>226</v>
      </c>
      <c r="E94" s="170">
        <v>42.6</v>
      </c>
      <c r="F94" s="175"/>
      <c r="G94" s="176">
        <f>ROUND(E94*F94,2)</f>
        <v>0</v>
      </c>
      <c r="H94" s="175"/>
      <c r="I94" s="176">
        <f>ROUND(E94*H94,2)</f>
        <v>0</v>
      </c>
      <c r="J94" s="175"/>
      <c r="K94" s="176">
        <f>ROUND(E94*J94,2)</f>
        <v>0</v>
      </c>
      <c r="L94" s="176">
        <v>21</v>
      </c>
      <c r="M94" s="176">
        <f>G94*(1+L94/100)</f>
        <v>0</v>
      </c>
      <c r="N94" s="162">
        <v>0</v>
      </c>
      <c r="O94" s="162">
        <f>ROUND(E94*N94,5)</f>
        <v>0</v>
      </c>
      <c r="P94" s="162">
        <v>0</v>
      </c>
      <c r="Q94" s="162">
        <f>ROUND(E94*P94,5)</f>
        <v>0</v>
      </c>
      <c r="R94" s="162"/>
      <c r="S94" s="162"/>
      <c r="T94" s="163">
        <v>0.105</v>
      </c>
      <c r="U94" s="162">
        <f>ROUND(E94*T94,2)</f>
        <v>4.47</v>
      </c>
      <c r="V94" s="152"/>
      <c r="W94" s="152"/>
      <c r="X94" s="152"/>
      <c r="Y94" s="152"/>
      <c r="Z94" s="152"/>
      <c r="AA94" s="152"/>
      <c r="AB94" s="152"/>
      <c r="AC94" s="152"/>
      <c r="AD94" s="152"/>
      <c r="AE94" s="152" t="s">
        <v>134</v>
      </c>
      <c r="AF94" s="152"/>
      <c r="AG94" s="152"/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>
      <c r="A95" s="153"/>
      <c r="B95" s="159"/>
      <c r="C95" s="198" t="s">
        <v>231</v>
      </c>
      <c r="D95" s="164"/>
      <c r="E95" s="171">
        <v>42.6</v>
      </c>
      <c r="F95" s="176"/>
      <c r="G95" s="176"/>
      <c r="H95" s="176"/>
      <c r="I95" s="176"/>
      <c r="J95" s="176"/>
      <c r="K95" s="176"/>
      <c r="L95" s="176"/>
      <c r="M95" s="176"/>
      <c r="N95" s="162"/>
      <c r="O95" s="162"/>
      <c r="P95" s="162"/>
      <c r="Q95" s="162"/>
      <c r="R95" s="162"/>
      <c r="S95" s="162"/>
      <c r="T95" s="163"/>
      <c r="U95" s="162"/>
      <c r="V95" s="152"/>
      <c r="W95" s="152"/>
      <c r="X95" s="152"/>
      <c r="Y95" s="152"/>
      <c r="Z95" s="152"/>
      <c r="AA95" s="152"/>
      <c r="AB95" s="152"/>
      <c r="AC95" s="152"/>
      <c r="AD95" s="152"/>
      <c r="AE95" s="152" t="s">
        <v>136</v>
      </c>
      <c r="AF95" s="152">
        <v>0</v>
      </c>
      <c r="AG95" s="152"/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>
      <c r="A96" s="153">
        <v>26</v>
      </c>
      <c r="B96" s="159" t="s">
        <v>232</v>
      </c>
      <c r="C96" s="197" t="s">
        <v>233</v>
      </c>
      <c r="D96" s="161" t="s">
        <v>226</v>
      </c>
      <c r="E96" s="170">
        <v>10.65</v>
      </c>
      <c r="F96" s="175"/>
      <c r="G96" s="176">
        <f>ROUND(E96*F96,2)</f>
        <v>0</v>
      </c>
      <c r="H96" s="175"/>
      <c r="I96" s="176">
        <f>ROUND(E96*H96,2)</f>
        <v>0</v>
      </c>
      <c r="J96" s="175"/>
      <c r="K96" s="176">
        <f>ROUND(E96*J96,2)</f>
        <v>0</v>
      </c>
      <c r="L96" s="176">
        <v>21</v>
      </c>
      <c r="M96" s="176">
        <f>G96*(1+L96/100)</f>
        <v>0</v>
      </c>
      <c r="N96" s="162">
        <v>0</v>
      </c>
      <c r="O96" s="162">
        <f>ROUND(E96*N96,5)</f>
        <v>0</v>
      </c>
      <c r="P96" s="162">
        <v>0</v>
      </c>
      <c r="Q96" s="162">
        <f>ROUND(E96*P96,5)</f>
        <v>0</v>
      </c>
      <c r="R96" s="162"/>
      <c r="S96" s="162"/>
      <c r="T96" s="163">
        <v>0.93300000000000005</v>
      </c>
      <c r="U96" s="162">
        <f>ROUND(E96*T96,2)</f>
        <v>9.94</v>
      </c>
      <c r="V96" s="152"/>
      <c r="W96" s="152"/>
      <c r="X96" s="152"/>
      <c r="Y96" s="152"/>
      <c r="Z96" s="152"/>
      <c r="AA96" s="152"/>
      <c r="AB96" s="152"/>
      <c r="AC96" s="152"/>
      <c r="AD96" s="152"/>
      <c r="AE96" s="152" t="s">
        <v>134</v>
      </c>
      <c r="AF96" s="152"/>
      <c r="AG96" s="152"/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>
      <c r="A97" s="153">
        <v>27</v>
      </c>
      <c r="B97" s="159" t="s">
        <v>234</v>
      </c>
      <c r="C97" s="197" t="s">
        <v>235</v>
      </c>
      <c r="D97" s="161" t="s">
        <v>226</v>
      </c>
      <c r="E97" s="170">
        <v>8.65</v>
      </c>
      <c r="F97" s="175"/>
      <c r="G97" s="176">
        <f>ROUND(E97*F97,2)</f>
        <v>0</v>
      </c>
      <c r="H97" s="175"/>
      <c r="I97" s="176">
        <f>ROUND(E97*H97,2)</f>
        <v>0</v>
      </c>
      <c r="J97" s="175"/>
      <c r="K97" s="176">
        <f>ROUND(E97*J97,2)</f>
        <v>0</v>
      </c>
      <c r="L97" s="176">
        <v>21</v>
      </c>
      <c r="M97" s="176">
        <f>G97*(1+L97/100)</f>
        <v>0</v>
      </c>
      <c r="N97" s="162">
        <v>0</v>
      </c>
      <c r="O97" s="162">
        <f>ROUND(E97*N97,5)</f>
        <v>0</v>
      </c>
      <c r="P97" s="162">
        <v>0</v>
      </c>
      <c r="Q97" s="162">
        <f>ROUND(E97*P97,5)</f>
        <v>0</v>
      </c>
      <c r="R97" s="162"/>
      <c r="S97" s="162"/>
      <c r="T97" s="163">
        <v>0</v>
      </c>
      <c r="U97" s="162">
        <f>ROUND(E97*T97,2)</f>
        <v>0</v>
      </c>
      <c r="V97" s="152"/>
      <c r="W97" s="152"/>
      <c r="X97" s="152"/>
      <c r="Y97" s="152"/>
      <c r="Z97" s="152"/>
      <c r="AA97" s="152"/>
      <c r="AB97" s="152"/>
      <c r="AC97" s="152"/>
      <c r="AD97" s="152"/>
      <c r="AE97" s="152" t="s">
        <v>134</v>
      </c>
      <c r="AF97" s="152"/>
      <c r="AG97" s="152"/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ht="22.5" outlineLevel="1">
      <c r="A98" s="153">
        <v>28</v>
      </c>
      <c r="B98" s="159" t="s">
        <v>236</v>
      </c>
      <c r="C98" s="197" t="s">
        <v>237</v>
      </c>
      <c r="D98" s="161" t="s">
        <v>226</v>
      </c>
      <c r="E98" s="170">
        <v>10.65</v>
      </c>
      <c r="F98" s="175"/>
      <c r="G98" s="176">
        <f>ROUND(E98*F98,2)</f>
        <v>0</v>
      </c>
      <c r="H98" s="175"/>
      <c r="I98" s="176">
        <f>ROUND(E98*H98,2)</f>
        <v>0</v>
      </c>
      <c r="J98" s="175"/>
      <c r="K98" s="176">
        <f>ROUND(E98*J98,2)</f>
        <v>0</v>
      </c>
      <c r="L98" s="176">
        <v>21</v>
      </c>
      <c r="M98" s="176">
        <f>G98*(1+L98/100)</f>
        <v>0</v>
      </c>
      <c r="N98" s="162">
        <v>0</v>
      </c>
      <c r="O98" s="162">
        <f>ROUND(E98*N98,5)</f>
        <v>0</v>
      </c>
      <c r="P98" s="162">
        <v>0</v>
      </c>
      <c r="Q98" s="162">
        <f>ROUND(E98*P98,5)</f>
        <v>0</v>
      </c>
      <c r="R98" s="162"/>
      <c r="S98" s="162"/>
      <c r="T98" s="163">
        <v>0.49</v>
      </c>
      <c r="U98" s="162">
        <f>ROUND(E98*T98,2)</f>
        <v>5.22</v>
      </c>
      <c r="V98" s="152"/>
      <c r="W98" s="152"/>
      <c r="X98" s="152"/>
      <c r="Y98" s="152"/>
      <c r="Z98" s="152"/>
      <c r="AA98" s="152"/>
      <c r="AB98" s="152"/>
      <c r="AC98" s="152"/>
      <c r="AD98" s="152"/>
      <c r="AE98" s="152" t="s">
        <v>134</v>
      </c>
      <c r="AF98" s="152"/>
      <c r="AG98" s="152"/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>
      <c r="A99" s="153">
        <v>29</v>
      </c>
      <c r="B99" s="159" t="s">
        <v>238</v>
      </c>
      <c r="C99" s="197" t="s">
        <v>239</v>
      </c>
      <c r="D99" s="161" t="s">
        <v>226</v>
      </c>
      <c r="E99" s="170">
        <v>266.25</v>
      </c>
      <c r="F99" s="175"/>
      <c r="G99" s="176">
        <f>ROUND(E99*F99,2)</f>
        <v>0</v>
      </c>
      <c r="H99" s="175"/>
      <c r="I99" s="176">
        <f>ROUND(E99*H99,2)</f>
        <v>0</v>
      </c>
      <c r="J99" s="175"/>
      <c r="K99" s="176">
        <f>ROUND(E99*J99,2)</f>
        <v>0</v>
      </c>
      <c r="L99" s="176">
        <v>21</v>
      </c>
      <c r="M99" s="176">
        <f>G99*(1+L99/100)</f>
        <v>0</v>
      </c>
      <c r="N99" s="162">
        <v>0</v>
      </c>
      <c r="O99" s="162">
        <f>ROUND(E99*N99,5)</f>
        <v>0</v>
      </c>
      <c r="P99" s="162">
        <v>0</v>
      </c>
      <c r="Q99" s="162">
        <f>ROUND(E99*P99,5)</f>
        <v>0</v>
      </c>
      <c r="R99" s="162"/>
      <c r="S99" s="162"/>
      <c r="T99" s="163">
        <v>0</v>
      </c>
      <c r="U99" s="162">
        <f>ROUND(E99*T99,2)</f>
        <v>0</v>
      </c>
      <c r="V99" s="152"/>
      <c r="W99" s="152"/>
      <c r="X99" s="152"/>
      <c r="Y99" s="152"/>
      <c r="Z99" s="152"/>
      <c r="AA99" s="152"/>
      <c r="AB99" s="152"/>
      <c r="AC99" s="152"/>
      <c r="AD99" s="152"/>
      <c r="AE99" s="152" t="s">
        <v>134</v>
      </c>
      <c r="AF99" s="152"/>
      <c r="AG99" s="152"/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>
      <c r="A100" s="153"/>
      <c r="B100" s="159"/>
      <c r="C100" s="198" t="s">
        <v>240</v>
      </c>
      <c r="D100" s="164"/>
      <c r="E100" s="171">
        <v>266.25</v>
      </c>
      <c r="F100" s="176"/>
      <c r="G100" s="176"/>
      <c r="H100" s="176"/>
      <c r="I100" s="176"/>
      <c r="J100" s="176"/>
      <c r="K100" s="176"/>
      <c r="L100" s="176"/>
      <c r="M100" s="176"/>
      <c r="N100" s="162"/>
      <c r="O100" s="162"/>
      <c r="P100" s="162"/>
      <c r="Q100" s="162"/>
      <c r="R100" s="162"/>
      <c r="S100" s="162"/>
      <c r="T100" s="163"/>
      <c r="U100" s="162"/>
      <c r="V100" s="152"/>
      <c r="W100" s="152"/>
      <c r="X100" s="152"/>
      <c r="Y100" s="152"/>
      <c r="Z100" s="152"/>
      <c r="AA100" s="152"/>
      <c r="AB100" s="152"/>
      <c r="AC100" s="152"/>
      <c r="AD100" s="152"/>
      <c r="AE100" s="152" t="s">
        <v>136</v>
      </c>
      <c r="AF100" s="152">
        <v>0</v>
      </c>
      <c r="AG100" s="152"/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>
      <c r="A101" s="153">
        <v>30</v>
      </c>
      <c r="B101" s="159" t="s">
        <v>241</v>
      </c>
      <c r="C101" s="197" t="s">
        <v>242</v>
      </c>
      <c r="D101" s="161" t="s">
        <v>243</v>
      </c>
      <c r="E101" s="170">
        <v>14</v>
      </c>
      <c r="F101" s="175"/>
      <c r="G101" s="176">
        <f>ROUND(E101*F101,2)</f>
        <v>0</v>
      </c>
      <c r="H101" s="175"/>
      <c r="I101" s="176">
        <f>ROUND(E101*H101,2)</f>
        <v>0</v>
      </c>
      <c r="J101" s="175"/>
      <c r="K101" s="176">
        <f>ROUND(E101*J101,2)</f>
        <v>0</v>
      </c>
      <c r="L101" s="176">
        <v>21</v>
      </c>
      <c r="M101" s="176">
        <f>G101*(1+L101/100)</f>
        <v>0</v>
      </c>
      <c r="N101" s="162">
        <v>0</v>
      </c>
      <c r="O101" s="162">
        <f>ROUND(E101*N101,5)</f>
        <v>0</v>
      </c>
      <c r="P101" s="162">
        <v>0</v>
      </c>
      <c r="Q101" s="162">
        <f>ROUND(E101*P101,5)</f>
        <v>0</v>
      </c>
      <c r="R101" s="162"/>
      <c r="S101" s="162"/>
      <c r="T101" s="163">
        <v>0</v>
      </c>
      <c r="U101" s="162">
        <f>ROUND(E101*T101,2)</f>
        <v>0</v>
      </c>
      <c r="V101" s="152"/>
      <c r="W101" s="152"/>
      <c r="X101" s="152"/>
      <c r="Y101" s="152"/>
      <c r="Z101" s="152"/>
      <c r="AA101" s="152"/>
      <c r="AB101" s="152"/>
      <c r="AC101" s="152"/>
      <c r="AD101" s="152"/>
      <c r="AE101" s="152" t="s">
        <v>134</v>
      </c>
      <c r="AF101" s="152"/>
      <c r="AG101" s="152"/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>
      <c r="A102" s="153"/>
      <c r="B102" s="159"/>
      <c r="C102" s="198" t="s">
        <v>244</v>
      </c>
      <c r="D102" s="164"/>
      <c r="E102" s="171">
        <v>14</v>
      </c>
      <c r="F102" s="176"/>
      <c r="G102" s="176"/>
      <c r="H102" s="176"/>
      <c r="I102" s="176"/>
      <c r="J102" s="176"/>
      <c r="K102" s="176"/>
      <c r="L102" s="176"/>
      <c r="M102" s="176"/>
      <c r="N102" s="162"/>
      <c r="O102" s="162"/>
      <c r="P102" s="162"/>
      <c r="Q102" s="162"/>
      <c r="R102" s="162"/>
      <c r="S102" s="162"/>
      <c r="T102" s="163"/>
      <c r="U102" s="162"/>
      <c r="V102" s="152"/>
      <c r="W102" s="152"/>
      <c r="X102" s="152"/>
      <c r="Y102" s="152"/>
      <c r="Z102" s="152"/>
      <c r="AA102" s="152"/>
      <c r="AB102" s="152"/>
      <c r="AC102" s="152"/>
      <c r="AD102" s="152"/>
      <c r="AE102" s="152" t="s">
        <v>136</v>
      </c>
      <c r="AF102" s="152">
        <v>0</v>
      </c>
      <c r="AG102" s="152"/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>
      <c r="A103" s="153">
        <v>31</v>
      </c>
      <c r="B103" s="159" t="s">
        <v>245</v>
      </c>
      <c r="C103" s="197" t="s">
        <v>246</v>
      </c>
      <c r="D103" s="161" t="s">
        <v>226</v>
      </c>
      <c r="E103" s="170">
        <v>2</v>
      </c>
      <c r="F103" s="175"/>
      <c r="G103" s="176">
        <f>ROUND(E103*F103,2)</f>
        <v>0</v>
      </c>
      <c r="H103" s="175"/>
      <c r="I103" s="176">
        <f>ROUND(E103*H103,2)</f>
        <v>0</v>
      </c>
      <c r="J103" s="175"/>
      <c r="K103" s="176">
        <f>ROUND(E103*J103,2)</f>
        <v>0</v>
      </c>
      <c r="L103" s="176">
        <v>21</v>
      </c>
      <c r="M103" s="176">
        <f>G103*(1+L103/100)</f>
        <v>0</v>
      </c>
      <c r="N103" s="162">
        <v>0</v>
      </c>
      <c r="O103" s="162">
        <f>ROUND(E103*N103,5)</f>
        <v>0</v>
      </c>
      <c r="P103" s="162">
        <v>0</v>
      </c>
      <c r="Q103" s="162">
        <f>ROUND(E103*P103,5)</f>
        <v>0</v>
      </c>
      <c r="R103" s="162"/>
      <c r="S103" s="162"/>
      <c r="T103" s="163">
        <v>0</v>
      </c>
      <c r="U103" s="162">
        <f>ROUND(E103*T103,2)</f>
        <v>0</v>
      </c>
      <c r="V103" s="152"/>
      <c r="W103" s="152"/>
      <c r="X103" s="152"/>
      <c r="Y103" s="152"/>
      <c r="Z103" s="152"/>
      <c r="AA103" s="152"/>
      <c r="AB103" s="152"/>
      <c r="AC103" s="152"/>
      <c r="AD103" s="152"/>
      <c r="AE103" s="152" t="s">
        <v>134</v>
      </c>
      <c r="AF103" s="152"/>
      <c r="AG103" s="152"/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>
      <c r="A104" s="154" t="s">
        <v>129</v>
      </c>
      <c r="B104" s="160" t="s">
        <v>70</v>
      </c>
      <c r="C104" s="199" t="s">
        <v>71</v>
      </c>
      <c r="D104" s="165"/>
      <c r="E104" s="172"/>
      <c r="F104" s="177"/>
      <c r="G104" s="177">
        <f>SUMIF(AE105:AE106,"&lt;&gt;NOR",G105:G106)</f>
        <v>0</v>
      </c>
      <c r="H104" s="177"/>
      <c r="I104" s="177">
        <f>SUM(I105:I106)</f>
        <v>0</v>
      </c>
      <c r="J104" s="177"/>
      <c r="K104" s="177">
        <f>SUM(K105:K106)</f>
        <v>0</v>
      </c>
      <c r="L104" s="177"/>
      <c r="M104" s="177">
        <f>SUM(M105:M106)</f>
        <v>0</v>
      </c>
      <c r="N104" s="166"/>
      <c r="O104" s="166">
        <f>SUM(O105:O106)</f>
        <v>0</v>
      </c>
      <c r="P104" s="166"/>
      <c r="Q104" s="166">
        <f>SUM(Q105:Q106)</f>
        <v>0</v>
      </c>
      <c r="R104" s="166"/>
      <c r="S104" s="166"/>
      <c r="T104" s="167"/>
      <c r="U104" s="166">
        <f>SUM(U105:U106)</f>
        <v>5.05</v>
      </c>
      <c r="AE104" t="s">
        <v>130</v>
      </c>
    </row>
    <row r="105" spans="1:60" outlineLevel="1">
      <c r="A105" s="153">
        <v>32</v>
      </c>
      <c r="B105" s="159" t="s">
        <v>247</v>
      </c>
      <c r="C105" s="197" t="s">
        <v>248</v>
      </c>
      <c r="D105" s="161" t="s">
        <v>226</v>
      </c>
      <c r="E105" s="170">
        <v>2.67</v>
      </c>
      <c r="F105" s="175"/>
      <c r="G105" s="176">
        <f>ROUND(E105*F105,2)</f>
        <v>0</v>
      </c>
      <c r="H105" s="175"/>
      <c r="I105" s="176">
        <f>ROUND(E105*H105,2)</f>
        <v>0</v>
      </c>
      <c r="J105" s="175"/>
      <c r="K105" s="176">
        <f>ROUND(E105*J105,2)</f>
        <v>0</v>
      </c>
      <c r="L105" s="176">
        <v>21</v>
      </c>
      <c r="M105" s="176">
        <f>G105*(1+L105/100)</f>
        <v>0</v>
      </c>
      <c r="N105" s="162">
        <v>0</v>
      </c>
      <c r="O105" s="162">
        <f>ROUND(E105*N105,5)</f>
        <v>0</v>
      </c>
      <c r="P105" s="162">
        <v>0</v>
      </c>
      <c r="Q105" s="162">
        <f>ROUND(E105*P105,5)</f>
        <v>0</v>
      </c>
      <c r="R105" s="162"/>
      <c r="S105" s="162"/>
      <c r="T105" s="163">
        <v>1.8919999999999999</v>
      </c>
      <c r="U105" s="162">
        <f>ROUND(E105*T105,2)</f>
        <v>5.05</v>
      </c>
      <c r="V105" s="152"/>
      <c r="W105" s="152"/>
      <c r="X105" s="152"/>
      <c r="Y105" s="152"/>
      <c r="Z105" s="152"/>
      <c r="AA105" s="152"/>
      <c r="AB105" s="152"/>
      <c r="AC105" s="152"/>
      <c r="AD105" s="152"/>
      <c r="AE105" s="152" t="s">
        <v>134</v>
      </c>
      <c r="AF105" s="152"/>
      <c r="AG105" s="152"/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>
      <c r="A106" s="153"/>
      <c r="B106" s="159"/>
      <c r="C106" s="198" t="s">
        <v>249</v>
      </c>
      <c r="D106" s="164"/>
      <c r="E106" s="171">
        <v>2.67</v>
      </c>
      <c r="F106" s="176"/>
      <c r="G106" s="176"/>
      <c r="H106" s="176"/>
      <c r="I106" s="176"/>
      <c r="J106" s="176"/>
      <c r="K106" s="176"/>
      <c r="L106" s="176"/>
      <c r="M106" s="176"/>
      <c r="N106" s="162"/>
      <c r="O106" s="162"/>
      <c r="P106" s="162"/>
      <c r="Q106" s="162"/>
      <c r="R106" s="162"/>
      <c r="S106" s="162"/>
      <c r="T106" s="163"/>
      <c r="U106" s="162"/>
      <c r="V106" s="152"/>
      <c r="W106" s="152"/>
      <c r="X106" s="152"/>
      <c r="Y106" s="152"/>
      <c r="Z106" s="152"/>
      <c r="AA106" s="152"/>
      <c r="AB106" s="152"/>
      <c r="AC106" s="152"/>
      <c r="AD106" s="152"/>
      <c r="AE106" s="152" t="s">
        <v>136</v>
      </c>
      <c r="AF106" s="152">
        <v>0</v>
      </c>
      <c r="AG106" s="152"/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>
      <c r="A107" s="154" t="s">
        <v>129</v>
      </c>
      <c r="B107" s="160" t="s">
        <v>72</v>
      </c>
      <c r="C107" s="199" t="s">
        <v>73</v>
      </c>
      <c r="D107" s="165"/>
      <c r="E107" s="172"/>
      <c r="F107" s="177"/>
      <c r="G107" s="177">
        <f>SUMIF(AE108:AE109,"&lt;&gt;NOR",G108:G109)</f>
        <v>0</v>
      </c>
      <c r="H107" s="177"/>
      <c r="I107" s="177">
        <f>SUM(I108:I109)</f>
        <v>0</v>
      </c>
      <c r="J107" s="177"/>
      <c r="K107" s="177">
        <f>SUM(K108:K109)</f>
        <v>0</v>
      </c>
      <c r="L107" s="177"/>
      <c r="M107" s="177">
        <f>SUM(M108:M109)</f>
        <v>0</v>
      </c>
      <c r="N107" s="166"/>
      <c r="O107" s="166">
        <f>SUM(O108:O109)</f>
        <v>1.223E-2</v>
      </c>
      <c r="P107" s="166"/>
      <c r="Q107" s="166">
        <f>SUM(Q108:Q109)</f>
        <v>0</v>
      </c>
      <c r="R107" s="166"/>
      <c r="S107" s="166"/>
      <c r="T107" s="167"/>
      <c r="U107" s="166">
        <f>SUM(U108:U109)</f>
        <v>2.4700000000000002</v>
      </c>
      <c r="AE107" t="s">
        <v>130</v>
      </c>
    </row>
    <row r="108" spans="1:60" ht="22.5" outlineLevel="1">
      <c r="A108" s="153">
        <v>33</v>
      </c>
      <c r="B108" s="159" t="s">
        <v>250</v>
      </c>
      <c r="C108" s="197" t="s">
        <v>251</v>
      </c>
      <c r="D108" s="161" t="s">
        <v>133</v>
      </c>
      <c r="E108" s="170">
        <v>8.9930000000000003</v>
      </c>
      <c r="F108" s="175"/>
      <c r="G108" s="176">
        <f>ROUND(E108*F108,2)</f>
        <v>0</v>
      </c>
      <c r="H108" s="175"/>
      <c r="I108" s="176">
        <f>ROUND(E108*H108,2)</f>
        <v>0</v>
      </c>
      <c r="J108" s="175"/>
      <c r="K108" s="176">
        <f>ROUND(E108*J108,2)</f>
        <v>0</v>
      </c>
      <c r="L108" s="176">
        <v>21</v>
      </c>
      <c r="M108" s="176">
        <f>G108*(1+L108/100)</f>
        <v>0</v>
      </c>
      <c r="N108" s="162">
        <v>1.3600000000000001E-3</v>
      </c>
      <c r="O108" s="162">
        <f>ROUND(E108*N108,5)</f>
        <v>1.223E-2</v>
      </c>
      <c r="P108" s="162">
        <v>0</v>
      </c>
      <c r="Q108" s="162">
        <f>ROUND(E108*P108,5)</f>
        <v>0</v>
      </c>
      <c r="R108" s="162"/>
      <c r="S108" s="162"/>
      <c r="T108" s="163">
        <v>0.27517000000000003</v>
      </c>
      <c r="U108" s="162">
        <f>ROUND(E108*T108,2)</f>
        <v>2.4700000000000002</v>
      </c>
      <c r="V108" s="152"/>
      <c r="W108" s="152"/>
      <c r="X108" s="152"/>
      <c r="Y108" s="152"/>
      <c r="Z108" s="152"/>
      <c r="AA108" s="152"/>
      <c r="AB108" s="152"/>
      <c r="AC108" s="152"/>
      <c r="AD108" s="152"/>
      <c r="AE108" s="152" t="s">
        <v>140</v>
      </c>
      <c r="AF108" s="152"/>
      <c r="AG108" s="152"/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ht="22.5" outlineLevel="1">
      <c r="A109" s="153"/>
      <c r="B109" s="159"/>
      <c r="C109" s="198" t="s">
        <v>252</v>
      </c>
      <c r="D109" s="164"/>
      <c r="E109" s="171">
        <v>8.9930000000000003</v>
      </c>
      <c r="F109" s="176"/>
      <c r="G109" s="176"/>
      <c r="H109" s="176"/>
      <c r="I109" s="176"/>
      <c r="J109" s="176"/>
      <c r="K109" s="176"/>
      <c r="L109" s="176"/>
      <c r="M109" s="176"/>
      <c r="N109" s="162"/>
      <c r="O109" s="162"/>
      <c r="P109" s="162"/>
      <c r="Q109" s="162"/>
      <c r="R109" s="162"/>
      <c r="S109" s="162"/>
      <c r="T109" s="163"/>
      <c r="U109" s="162"/>
      <c r="V109" s="152"/>
      <c r="W109" s="152"/>
      <c r="X109" s="152"/>
      <c r="Y109" s="152"/>
      <c r="Z109" s="152"/>
      <c r="AA109" s="152"/>
      <c r="AB109" s="152"/>
      <c r="AC109" s="152"/>
      <c r="AD109" s="152"/>
      <c r="AE109" s="152" t="s">
        <v>136</v>
      </c>
      <c r="AF109" s="152">
        <v>0</v>
      </c>
      <c r="AG109" s="152"/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>
      <c r="A110" s="154" t="s">
        <v>129</v>
      </c>
      <c r="B110" s="160" t="s">
        <v>74</v>
      </c>
      <c r="C110" s="199" t="s">
        <v>75</v>
      </c>
      <c r="D110" s="165"/>
      <c r="E110" s="172"/>
      <c r="F110" s="177"/>
      <c r="G110" s="177">
        <f>SUMIF(AE111:AE111,"&lt;&gt;NOR",G111:G111)</f>
        <v>0</v>
      </c>
      <c r="H110" s="177"/>
      <c r="I110" s="177">
        <f>SUM(I111:I111)</f>
        <v>0</v>
      </c>
      <c r="J110" s="177"/>
      <c r="K110" s="177">
        <f>SUM(K111:K111)</f>
        <v>0</v>
      </c>
      <c r="L110" s="177"/>
      <c r="M110" s="177">
        <f>SUM(M111:M111)</f>
        <v>0</v>
      </c>
      <c r="N110" s="166"/>
      <c r="O110" s="166">
        <f>SUM(O111:O111)</f>
        <v>0</v>
      </c>
      <c r="P110" s="166"/>
      <c r="Q110" s="166">
        <f>SUM(Q111:Q111)</f>
        <v>0</v>
      </c>
      <c r="R110" s="166"/>
      <c r="S110" s="166"/>
      <c r="T110" s="167"/>
      <c r="U110" s="166">
        <f>SUM(U111:U111)</f>
        <v>0</v>
      </c>
      <c r="AE110" t="s">
        <v>130</v>
      </c>
    </row>
    <row r="111" spans="1:60" ht="22.5" outlineLevel="1">
      <c r="A111" s="153">
        <v>34</v>
      </c>
      <c r="B111" s="159" t="s">
        <v>253</v>
      </c>
      <c r="C111" s="197" t="s">
        <v>254</v>
      </c>
      <c r="D111" s="161" t="s">
        <v>181</v>
      </c>
      <c r="E111" s="170">
        <v>1</v>
      </c>
      <c r="F111" s="175"/>
      <c r="G111" s="176">
        <f>ROUND(E111*F111,2)</f>
        <v>0</v>
      </c>
      <c r="H111" s="175"/>
      <c r="I111" s="176">
        <f>ROUND(E111*H111,2)</f>
        <v>0</v>
      </c>
      <c r="J111" s="175"/>
      <c r="K111" s="176">
        <f>ROUND(E111*J111,2)</f>
        <v>0</v>
      </c>
      <c r="L111" s="176">
        <v>21</v>
      </c>
      <c r="M111" s="176">
        <f>G111*(1+L111/100)</f>
        <v>0</v>
      </c>
      <c r="N111" s="162">
        <v>0</v>
      </c>
      <c r="O111" s="162">
        <f>ROUND(E111*N111,5)</f>
        <v>0</v>
      </c>
      <c r="P111" s="162">
        <v>0</v>
      </c>
      <c r="Q111" s="162">
        <f>ROUND(E111*P111,5)</f>
        <v>0</v>
      </c>
      <c r="R111" s="162"/>
      <c r="S111" s="162"/>
      <c r="T111" s="163">
        <v>0</v>
      </c>
      <c r="U111" s="162">
        <f>ROUND(E111*T111,2)</f>
        <v>0</v>
      </c>
      <c r="V111" s="152"/>
      <c r="W111" s="152"/>
      <c r="X111" s="152"/>
      <c r="Y111" s="152"/>
      <c r="Z111" s="152"/>
      <c r="AA111" s="152"/>
      <c r="AB111" s="152"/>
      <c r="AC111" s="152"/>
      <c r="AD111" s="152"/>
      <c r="AE111" s="152" t="s">
        <v>134</v>
      </c>
      <c r="AF111" s="152"/>
      <c r="AG111" s="152"/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>
      <c r="A112" s="154" t="s">
        <v>129</v>
      </c>
      <c r="B112" s="160" t="s">
        <v>76</v>
      </c>
      <c r="C112" s="199" t="s">
        <v>77</v>
      </c>
      <c r="D112" s="165"/>
      <c r="E112" s="172"/>
      <c r="F112" s="177"/>
      <c r="G112" s="177">
        <f>SUMIF(AE113:AE116,"&lt;&gt;NOR",G113:G116)</f>
        <v>0</v>
      </c>
      <c r="H112" s="177"/>
      <c r="I112" s="177">
        <f>SUM(I113:I116)</f>
        <v>0</v>
      </c>
      <c r="J112" s="177"/>
      <c r="K112" s="177">
        <f>SUM(K113:K116)</f>
        <v>0</v>
      </c>
      <c r="L112" s="177"/>
      <c r="M112" s="177">
        <f>SUM(M113:M116)</f>
        <v>0</v>
      </c>
      <c r="N112" s="166"/>
      <c r="O112" s="166">
        <f>SUM(O113:O116)</f>
        <v>0</v>
      </c>
      <c r="P112" s="166"/>
      <c r="Q112" s="166">
        <f>SUM(Q113:Q116)</f>
        <v>0.13389000000000001</v>
      </c>
      <c r="R112" s="166"/>
      <c r="S112" s="166"/>
      <c r="T112" s="167"/>
      <c r="U112" s="166">
        <f>SUM(U113:U116)</f>
        <v>3.1399999999999997</v>
      </c>
      <c r="AE112" t="s">
        <v>130</v>
      </c>
    </row>
    <row r="113" spans="1:60" outlineLevel="1">
      <c r="A113" s="153">
        <v>35</v>
      </c>
      <c r="B113" s="159" t="s">
        <v>255</v>
      </c>
      <c r="C113" s="197" t="s">
        <v>256</v>
      </c>
      <c r="D113" s="161" t="s">
        <v>181</v>
      </c>
      <c r="E113" s="170">
        <v>1</v>
      </c>
      <c r="F113" s="175"/>
      <c r="G113" s="176">
        <f>ROUND(E113*F113,2)</f>
        <v>0</v>
      </c>
      <c r="H113" s="175"/>
      <c r="I113" s="176">
        <f>ROUND(E113*H113,2)</f>
        <v>0</v>
      </c>
      <c r="J113" s="175"/>
      <c r="K113" s="176">
        <f>ROUND(E113*J113,2)</f>
        <v>0</v>
      </c>
      <c r="L113" s="176">
        <v>21</v>
      </c>
      <c r="M113" s="176">
        <f>G113*(1+L113/100)</f>
        <v>0</v>
      </c>
      <c r="N113" s="162">
        <v>0</v>
      </c>
      <c r="O113" s="162">
        <f>ROUND(E113*N113,5)</f>
        <v>0</v>
      </c>
      <c r="P113" s="162">
        <v>0</v>
      </c>
      <c r="Q113" s="162">
        <f>ROUND(E113*P113,5)</f>
        <v>0</v>
      </c>
      <c r="R113" s="162"/>
      <c r="S113" s="162"/>
      <c r="T113" s="163">
        <v>1.77</v>
      </c>
      <c r="U113" s="162">
        <f>ROUND(E113*T113,2)</f>
        <v>1.77</v>
      </c>
      <c r="V113" s="152"/>
      <c r="W113" s="152"/>
      <c r="X113" s="152"/>
      <c r="Y113" s="152"/>
      <c r="Z113" s="152"/>
      <c r="AA113" s="152"/>
      <c r="AB113" s="152"/>
      <c r="AC113" s="152"/>
      <c r="AD113" s="152"/>
      <c r="AE113" s="152" t="s">
        <v>134</v>
      </c>
      <c r="AF113" s="152"/>
      <c r="AG113" s="152"/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>
      <c r="A114" s="153">
        <v>36</v>
      </c>
      <c r="B114" s="159" t="s">
        <v>257</v>
      </c>
      <c r="C114" s="197" t="s">
        <v>258</v>
      </c>
      <c r="D114" s="161" t="s">
        <v>181</v>
      </c>
      <c r="E114" s="170">
        <v>1</v>
      </c>
      <c r="F114" s="175"/>
      <c r="G114" s="176">
        <f>ROUND(E114*F114,2)</f>
        <v>0</v>
      </c>
      <c r="H114" s="175"/>
      <c r="I114" s="176">
        <f>ROUND(E114*H114,2)</f>
        <v>0</v>
      </c>
      <c r="J114" s="175"/>
      <c r="K114" s="176">
        <f>ROUND(E114*J114,2)</f>
        <v>0</v>
      </c>
      <c r="L114" s="176">
        <v>21</v>
      </c>
      <c r="M114" s="176">
        <f>G114*(1+L114/100)</f>
        <v>0</v>
      </c>
      <c r="N114" s="162">
        <v>0</v>
      </c>
      <c r="O114" s="162">
        <f>ROUND(E114*N114,5)</f>
        <v>0</v>
      </c>
      <c r="P114" s="162">
        <v>1.933E-2</v>
      </c>
      <c r="Q114" s="162">
        <f>ROUND(E114*P114,5)</f>
        <v>1.933E-2</v>
      </c>
      <c r="R114" s="162"/>
      <c r="S114" s="162"/>
      <c r="T114" s="163">
        <v>0.59</v>
      </c>
      <c r="U114" s="162">
        <f>ROUND(E114*T114,2)</f>
        <v>0.59</v>
      </c>
      <c r="V114" s="152"/>
      <c r="W114" s="152"/>
      <c r="X114" s="152"/>
      <c r="Y114" s="152"/>
      <c r="Z114" s="152"/>
      <c r="AA114" s="152"/>
      <c r="AB114" s="152"/>
      <c r="AC114" s="152"/>
      <c r="AD114" s="152"/>
      <c r="AE114" s="152" t="s">
        <v>134</v>
      </c>
      <c r="AF114" s="152"/>
      <c r="AG114" s="152"/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>
      <c r="A115" s="153">
        <v>37</v>
      </c>
      <c r="B115" s="159" t="s">
        <v>259</v>
      </c>
      <c r="C115" s="197" t="s">
        <v>260</v>
      </c>
      <c r="D115" s="161" t="s">
        <v>181</v>
      </c>
      <c r="E115" s="170">
        <v>1</v>
      </c>
      <c r="F115" s="175"/>
      <c r="G115" s="176">
        <f>ROUND(E115*F115,2)</f>
        <v>0</v>
      </c>
      <c r="H115" s="175"/>
      <c r="I115" s="176">
        <f>ROUND(E115*H115,2)</f>
        <v>0</v>
      </c>
      <c r="J115" s="175"/>
      <c r="K115" s="176">
        <f>ROUND(E115*J115,2)</f>
        <v>0</v>
      </c>
      <c r="L115" s="176">
        <v>21</v>
      </c>
      <c r="M115" s="176">
        <f>G115*(1+L115/100)</f>
        <v>0</v>
      </c>
      <c r="N115" s="162">
        <v>0</v>
      </c>
      <c r="O115" s="162">
        <f>ROUND(E115*N115,5)</f>
        <v>0</v>
      </c>
      <c r="P115" s="162">
        <v>1.9460000000000002E-2</v>
      </c>
      <c r="Q115" s="162">
        <f>ROUND(E115*P115,5)</f>
        <v>1.9460000000000002E-2</v>
      </c>
      <c r="R115" s="162"/>
      <c r="S115" s="162"/>
      <c r="T115" s="163">
        <v>0.38200000000000001</v>
      </c>
      <c r="U115" s="162">
        <f>ROUND(E115*T115,2)</f>
        <v>0.38</v>
      </c>
      <c r="V115" s="152"/>
      <c r="W115" s="152"/>
      <c r="X115" s="152"/>
      <c r="Y115" s="152"/>
      <c r="Z115" s="152"/>
      <c r="AA115" s="152"/>
      <c r="AB115" s="152"/>
      <c r="AC115" s="152"/>
      <c r="AD115" s="152"/>
      <c r="AE115" s="152" t="s">
        <v>134</v>
      </c>
      <c r="AF115" s="152"/>
      <c r="AG115" s="152"/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>
      <c r="A116" s="153">
        <v>38</v>
      </c>
      <c r="B116" s="159" t="s">
        <v>261</v>
      </c>
      <c r="C116" s="197" t="s">
        <v>262</v>
      </c>
      <c r="D116" s="161" t="s">
        <v>181</v>
      </c>
      <c r="E116" s="170">
        <v>1</v>
      </c>
      <c r="F116" s="175"/>
      <c r="G116" s="176">
        <f>ROUND(E116*F116,2)</f>
        <v>0</v>
      </c>
      <c r="H116" s="175"/>
      <c r="I116" s="176">
        <f>ROUND(E116*H116,2)</f>
        <v>0</v>
      </c>
      <c r="J116" s="175"/>
      <c r="K116" s="176">
        <f>ROUND(E116*J116,2)</f>
        <v>0</v>
      </c>
      <c r="L116" s="176">
        <v>21</v>
      </c>
      <c r="M116" s="176">
        <f>G116*(1+L116/100)</f>
        <v>0</v>
      </c>
      <c r="N116" s="162">
        <v>0</v>
      </c>
      <c r="O116" s="162">
        <f>ROUND(E116*N116,5)</f>
        <v>0</v>
      </c>
      <c r="P116" s="162">
        <v>9.5100000000000004E-2</v>
      </c>
      <c r="Q116" s="162">
        <f>ROUND(E116*P116,5)</f>
        <v>9.5100000000000004E-2</v>
      </c>
      <c r="R116" s="162"/>
      <c r="S116" s="162"/>
      <c r="T116" s="163">
        <v>0.40300000000000002</v>
      </c>
      <c r="U116" s="162">
        <f>ROUND(E116*T116,2)</f>
        <v>0.4</v>
      </c>
      <c r="V116" s="152"/>
      <c r="W116" s="152"/>
      <c r="X116" s="152"/>
      <c r="Y116" s="152"/>
      <c r="Z116" s="152"/>
      <c r="AA116" s="152"/>
      <c r="AB116" s="152"/>
      <c r="AC116" s="152"/>
      <c r="AD116" s="152"/>
      <c r="AE116" s="152" t="s">
        <v>134</v>
      </c>
      <c r="AF116" s="152"/>
      <c r="AG116" s="152"/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>
      <c r="A117" s="154" t="s">
        <v>129</v>
      </c>
      <c r="B117" s="160" t="s">
        <v>78</v>
      </c>
      <c r="C117" s="199" t="s">
        <v>79</v>
      </c>
      <c r="D117" s="165"/>
      <c r="E117" s="172"/>
      <c r="F117" s="177"/>
      <c r="G117" s="177">
        <f>SUMIF(AE118:AE118,"&lt;&gt;NOR",G118:G118)</f>
        <v>0</v>
      </c>
      <c r="H117" s="177"/>
      <c r="I117" s="177">
        <f>SUM(I118:I118)</f>
        <v>0</v>
      </c>
      <c r="J117" s="177"/>
      <c r="K117" s="177">
        <f>SUM(K118:K118)</f>
        <v>0</v>
      </c>
      <c r="L117" s="177"/>
      <c r="M117" s="177">
        <f>SUM(M118:M118)</f>
        <v>0</v>
      </c>
      <c r="N117" s="166"/>
      <c r="O117" s="166">
        <f>SUM(O118:O118)</f>
        <v>0</v>
      </c>
      <c r="P117" s="166"/>
      <c r="Q117" s="166">
        <f>SUM(Q118:Q118)</f>
        <v>0</v>
      </c>
      <c r="R117" s="166"/>
      <c r="S117" s="166"/>
      <c r="T117" s="167"/>
      <c r="U117" s="166">
        <f>SUM(U118:U118)</f>
        <v>0</v>
      </c>
      <c r="AE117" t="s">
        <v>130</v>
      </c>
    </row>
    <row r="118" spans="1:60" ht="22.5" outlineLevel="1">
      <c r="A118" s="153">
        <v>39</v>
      </c>
      <c r="B118" s="159" t="s">
        <v>263</v>
      </c>
      <c r="C118" s="197" t="s">
        <v>264</v>
      </c>
      <c r="D118" s="161" t="s">
        <v>181</v>
      </c>
      <c r="E118" s="170">
        <v>1</v>
      </c>
      <c r="F118" s="175"/>
      <c r="G118" s="176">
        <f>ROUND(E118*F118,2)</f>
        <v>0</v>
      </c>
      <c r="H118" s="175"/>
      <c r="I118" s="176">
        <f>ROUND(E118*H118,2)</f>
        <v>0</v>
      </c>
      <c r="J118" s="175"/>
      <c r="K118" s="176">
        <f>ROUND(E118*J118,2)</f>
        <v>0</v>
      </c>
      <c r="L118" s="176">
        <v>21</v>
      </c>
      <c r="M118" s="176">
        <f>G118*(1+L118/100)</f>
        <v>0</v>
      </c>
      <c r="N118" s="162">
        <v>0</v>
      </c>
      <c r="O118" s="162">
        <f>ROUND(E118*N118,5)</f>
        <v>0</v>
      </c>
      <c r="P118" s="162">
        <v>0</v>
      </c>
      <c r="Q118" s="162">
        <f>ROUND(E118*P118,5)</f>
        <v>0</v>
      </c>
      <c r="R118" s="162"/>
      <c r="S118" s="162"/>
      <c r="T118" s="163">
        <v>0</v>
      </c>
      <c r="U118" s="162">
        <f>ROUND(E118*T118,2)</f>
        <v>0</v>
      </c>
      <c r="V118" s="152"/>
      <c r="W118" s="152"/>
      <c r="X118" s="152"/>
      <c r="Y118" s="152"/>
      <c r="Z118" s="152"/>
      <c r="AA118" s="152"/>
      <c r="AB118" s="152"/>
      <c r="AC118" s="152"/>
      <c r="AD118" s="152"/>
      <c r="AE118" s="152" t="s">
        <v>134</v>
      </c>
      <c r="AF118" s="152"/>
      <c r="AG118" s="152"/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>
      <c r="A119" s="154" t="s">
        <v>129</v>
      </c>
      <c r="B119" s="160" t="s">
        <v>80</v>
      </c>
      <c r="C119" s="199" t="s">
        <v>81</v>
      </c>
      <c r="D119" s="165"/>
      <c r="E119" s="172"/>
      <c r="F119" s="177"/>
      <c r="G119" s="177">
        <f>SUMIF(AE120:AE134,"&lt;&gt;NOR",G120:G134)</f>
        <v>0</v>
      </c>
      <c r="H119" s="177"/>
      <c r="I119" s="177">
        <f>SUM(I120:I134)</f>
        <v>0</v>
      </c>
      <c r="J119" s="177"/>
      <c r="K119" s="177">
        <f>SUM(K120:K134)</f>
        <v>0</v>
      </c>
      <c r="L119" s="177"/>
      <c r="M119" s="177">
        <f>SUM(M120:M134)</f>
        <v>0</v>
      </c>
      <c r="N119" s="166"/>
      <c r="O119" s="166">
        <f>SUM(O120:O134)</f>
        <v>0.19961999999999996</v>
      </c>
      <c r="P119" s="166"/>
      <c r="Q119" s="166">
        <f>SUM(Q120:Q134)</f>
        <v>6.3880000000000006E-2</v>
      </c>
      <c r="R119" s="166"/>
      <c r="S119" s="166"/>
      <c r="T119" s="167"/>
      <c r="U119" s="166">
        <f>SUM(U120:U134)</f>
        <v>51.269999999999996</v>
      </c>
      <c r="AE119" t="s">
        <v>130</v>
      </c>
    </row>
    <row r="120" spans="1:60" outlineLevel="1">
      <c r="A120" s="153">
        <v>40</v>
      </c>
      <c r="B120" s="159" t="s">
        <v>265</v>
      </c>
      <c r="C120" s="197" t="s">
        <v>266</v>
      </c>
      <c r="D120" s="161" t="s">
        <v>133</v>
      </c>
      <c r="E120" s="170">
        <v>3.9</v>
      </c>
      <c r="F120" s="175"/>
      <c r="G120" s="176">
        <f>ROUND(E120*F120,2)</f>
        <v>0</v>
      </c>
      <c r="H120" s="175"/>
      <c r="I120" s="176">
        <f>ROUND(E120*H120,2)</f>
        <v>0</v>
      </c>
      <c r="J120" s="175"/>
      <c r="K120" s="176">
        <f>ROUND(E120*J120,2)</f>
        <v>0</v>
      </c>
      <c r="L120" s="176">
        <v>21</v>
      </c>
      <c r="M120" s="176">
        <f>G120*(1+L120/100)</f>
        <v>0</v>
      </c>
      <c r="N120" s="162">
        <v>0</v>
      </c>
      <c r="O120" s="162">
        <f>ROUND(E120*N120,5)</f>
        <v>0</v>
      </c>
      <c r="P120" s="162">
        <v>1.6379999999999999E-2</v>
      </c>
      <c r="Q120" s="162">
        <f>ROUND(E120*P120,5)</f>
        <v>6.3880000000000006E-2</v>
      </c>
      <c r="R120" s="162"/>
      <c r="S120" s="162"/>
      <c r="T120" s="163">
        <v>0.16561999999999999</v>
      </c>
      <c r="U120" s="162">
        <f>ROUND(E120*T120,2)</f>
        <v>0.65</v>
      </c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 t="s">
        <v>140</v>
      </c>
      <c r="AF120" s="152"/>
      <c r="AG120" s="152"/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>
      <c r="A121" s="153"/>
      <c r="B121" s="159"/>
      <c r="C121" s="198" t="s">
        <v>267</v>
      </c>
      <c r="D121" s="164"/>
      <c r="E121" s="171">
        <v>3.9</v>
      </c>
      <c r="F121" s="176"/>
      <c r="G121" s="176"/>
      <c r="H121" s="176"/>
      <c r="I121" s="176"/>
      <c r="J121" s="176"/>
      <c r="K121" s="176"/>
      <c r="L121" s="176"/>
      <c r="M121" s="176"/>
      <c r="N121" s="162"/>
      <c r="O121" s="162"/>
      <c r="P121" s="162"/>
      <c r="Q121" s="162"/>
      <c r="R121" s="162"/>
      <c r="S121" s="162"/>
      <c r="T121" s="163"/>
      <c r="U121" s="162"/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 t="s">
        <v>136</v>
      </c>
      <c r="AF121" s="152">
        <v>0</v>
      </c>
      <c r="AG121" s="152"/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>
      <c r="A122" s="153">
        <v>41</v>
      </c>
      <c r="B122" s="159" t="s">
        <v>268</v>
      </c>
      <c r="C122" s="197" t="s">
        <v>269</v>
      </c>
      <c r="D122" s="161" t="s">
        <v>156</v>
      </c>
      <c r="E122" s="170">
        <v>11</v>
      </c>
      <c r="F122" s="175"/>
      <c r="G122" s="176">
        <f>ROUND(E122*F122,2)</f>
        <v>0</v>
      </c>
      <c r="H122" s="175"/>
      <c r="I122" s="176">
        <f>ROUND(E122*H122,2)</f>
        <v>0</v>
      </c>
      <c r="J122" s="175"/>
      <c r="K122" s="176">
        <f>ROUND(E122*J122,2)</f>
        <v>0</v>
      </c>
      <c r="L122" s="176">
        <v>21</v>
      </c>
      <c r="M122" s="176">
        <f>G122*(1+L122/100)</f>
        <v>0</v>
      </c>
      <c r="N122" s="162">
        <v>0</v>
      </c>
      <c r="O122" s="162">
        <f>ROUND(E122*N122,5)</f>
        <v>0</v>
      </c>
      <c r="P122" s="162">
        <v>0</v>
      </c>
      <c r="Q122" s="162">
        <f>ROUND(E122*P122,5)</f>
        <v>0</v>
      </c>
      <c r="R122" s="162"/>
      <c r="S122" s="162"/>
      <c r="T122" s="163">
        <v>1.45</v>
      </c>
      <c r="U122" s="162">
        <f>ROUND(E122*T122,2)</f>
        <v>15.95</v>
      </c>
      <c r="V122" s="152"/>
      <c r="W122" s="152"/>
      <c r="X122" s="152"/>
      <c r="Y122" s="152"/>
      <c r="Z122" s="152"/>
      <c r="AA122" s="152"/>
      <c r="AB122" s="152"/>
      <c r="AC122" s="152"/>
      <c r="AD122" s="152"/>
      <c r="AE122" s="152" t="s">
        <v>134</v>
      </c>
      <c r="AF122" s="152"/>
      <c r="AG122" s="152"/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>
      <c r="A123" s="153">
        <v>42</v>
      </c>
      <c r="B123" s="159" t="s">
        <v>270</v>
      </c>
      <c r="C123" s="197" t="s">
        <v>271</v>
      </c>
      <c r="D123" s="161" t="s">
        <v>156</v>
      </c>
      <c r="E123" s="170">
        <v>11</v>
      </c>
      <c r="F123" s="175"/>
      <c r="G123" s="176">
        <f>ROUND(E123*F123,2)</f>
        <v>0</v>
      </c>
      <c r="H123" s="175"/>
      <c r="I123" s="176">
        <f>ROUND(E123*H123,2)</f>
        <v>0</v>
      </c>
      <c r="J123" s="175"/>
      <c r="K123" s="176">
        <f>ROUND(E123*J123,2)</f>
        <v>0</v>
      </c>
      <c r="L123" s="176">
        <v>21</v>
      </c>
      <c r="M123" s="176">
        <f>G123*(1+L123/100)</f>
        <v>0</v>
      </c>
      <c r="N123" s="162">
        <v>0</v>
      </c>
      <c r="O123" s="162">
        <f>ROUND(E123*N123,5)</f>
        <v>0</v>
      </c>
      <c r="P123" s="162">
        <v>0</v>
      </c>
      <c r="Q123" s="162">
        <f>ROUND(E123*P123,5)</f>
        <v>0</v>
      </c>
      <c r="R123" s="162"/>
      <c r="S123" s="162"/>
      <c r="T123" s="163">
        <v>0.77500000000000002</v>
      </c>
      <c r="U123" s="162">
        <f>ROUND(E123*T123,2)</f>
        <v>8.5299999999999994</v>
      </c>
      <c r="V123" s="152"/>
      <c r="W123" s="152"/>
      <c r="X123" s="152"/>
      <c r="Y123" s="152"/>
      <c r="Z123" s="152"/>
      <c r="AA123" s="152"/>
      <c r="AB123" s="152"/>
      <c r="AC123" s="152"/>
      <c r="AD123" s="152"/>
      <c r="AE123" s="152" t="s">
        <v>134</v>
      </c>
      <c r="AF123" s="152"/>
      <c r="AG123" s="152"/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>
      <c r="A124" s="153">
        <v>43</v>
      </c>
      <c r="B124" s="159" t="s">
        <v>272</v>
      </c>
      <c r="C124" s="197" t="s">
        <v>273</v>
      </c>
      <c r="D124" s="161" t="s">
        <v>156</v>
      </c>
      <c r="E124" s="170">
        <v>1</v>
      </c>
      <c r="F124" s="175"/>
      <c r="G124" s="176">
        <f>ROUND(E124*F124,2)</f>
        <v>0</v>
      </c>
      <c r="H124" s="175"/>
      <c r="I124" s="176">
        <f>ROUND(E124*H124,2)</f>
        <v>0</v>
      </c>
      <c r="J124" s="175"/>
      <c r="K124" s="176">
        <f>ROUND(E124*J124,2)</f>
        <v>0</v>
      </c>
      <c r="L124" s="176">
        <v>21</v>
      </c>
      <c r="M124" s="176">
        <f>G124*(1+L124/100)</f>
        <v>0</v>
      </c>
      <c r="N124" s="162">
        <v>2.0000000000000002E-5</v>
      </c>
      <c r="O124" s="162">
        <f>ROUND(E124*N124,5)</f>
        <v>2.0000000000000002E-5</v>
      </c>
      <c r="P124" s="162">
        <v>0</v>
      </c>
      <c r="Q124" s="162">
        <f>ROUND(E124*P124,5)</f>
        <v>0</v>
      </c>
      <c r="R124" s="162"/>
      <c r="S124" s="162"/>
      <c r="T124" s="163">
        <v>4.8250000000000002</v>
      </c>
      <c r="U124" s="162">
        <f>ROUND(E124*T124,2)</f>
        <v>4.83</v>
      </c>
      <c r="V124" s="152"/>
      <c r="W124" s="152"/>
      <c r="X124" s="152"/>
      <c r="Y124" s="152"/>
      <c r="Z124" s="152"/>
      <c r="AA124" s="152"/>
      <c r="AB124" s="152"/>
      <c r="AC124" s="152"/>
      <c r="AD124" s="152"/>
      <c r="AE124" s="152" t="s">
        <v>134</v>
      </c>
      <c r="AF124" s="152"/>
      <c r="AG124" s="152"/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ht="22.5" outlineLevel="1">
      <c r="A125" s="153"/>
      <c r="B125" s="159"/>
      <c r="C125" s="198" t="s">
        <v>274</v>
      </c>
      <c r="D125" s="164"/>
      <c r="E125" s="171">
        <v>1</v>
      </c>
      <c r="F125" s="176"/>
      <c r="G125" s="176"/>
      <c r="H125" s="176"/>
      <c r="I125" s="176"/>
      <c r="J125" s="176"/>
      <c r="K125" s="176"/>
      <c r="L125" s="176"/>
      <c r="M125" s="176"/>
      <c r="N125" s="162"/>
      <c r="O125" s="162"/>
      <c r="P125" s="162"/>
      <c r="Q125" s="162"/>
      <c r="R125" s="162"/>
      <c r="S125" s="162"/>
      <c r="T125" s="163"/>
      <c r="U125" s="162"/>
      <c r="V125" s="152"/>
      <c r="W125" s="152"/>
      <c r="X125" s="152"/>
      <c r="Y125" s="152"/>
      <c r="Z125" s="152"/>
      <c r="AA125" s="152"/>
      <c r="AB125" s="152"/>
      <c r="AC125" s="152"/>
      <c r="AD125" s="152"/>
      <c r="AE125" s="152" t="s">
        <v>136</v>
      </c>
      <c r="AF125" s="152">
        <v>0</v>
      </c>
      <c r="AG125" s="152"/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>
      <c r="A126" s="153">
        <v>44</v>
      </c>
      <c r="B126" s="159" t="s">
        <v>275</v>
      </c>
      <c r="C126" s="197" t="s">
        <v>276</v>
      </c>
      <c r="D126" s="161" t="s">
        <v>156</v>
      </c>
      <c r="E126" s="170">
        <v>7</v>
      </c>
      <c r="F126" s="175"/>
      <c r="G126" s="176">
        <f>ROUND(E126*F126,2)</f>
        <v>0</v>
      </c>
      <c r="H126" s="175"/>
      <c r="I126" s="176">
        <f>ROUND(E126*H126,2)</f>
        <v>0</v>
      </c>
      <c r="J126" s="175"/>
      <c r="K126" s="176">
        <f>ROUND(E126*J126,2)</f>
        <v>0</v>
      </c>
      <c r="L126" s="176">
        <v>21</v>
      </c>
      <c r="M126" s="176">
        <f>G126*(1+L126/100)</f>
        <v>0</v>
      </c>
      <c r="N126" s="162">
        <v>8.0000000000000004E-4</v>
      </c>
      <c r="O126" s="162">
        <f>ROUND(E126*N126,5)</f>
        <v>5.5999999999999999E-3</v>
      </c>
      <c r="P126" s="162">
        <v>0</v>
      </c>
      <c r="Q126" s="162">
        <f>ROUND(E126*P126,5)</f>
        <v>0</v>
      </c>
      <c r="R126" s="162"/>
      <c r="S126" s="162"/>
      <c r="T126" s="163">
        <v>0</v>
      </c>
      <c r="U126" s="162">
        <f>ROUND(E126*T126,2)</f>
        <v>0</v>
      </c>
      <c r="V126" s="152"/>
      <c r="W126" s="152"/>
      <c r="X126" s="152"/>
      <c r="Y126" s="152"/>
      <c r="Z126" s="152"/>
      <c r="AA126" s="152"/>
      <c r="AB126" s="152"/>
      <c r="AC126" s="152"/>
      <c r="AD126" s="152"/>
      <c r="AE126" s="152" t="s">
        <v>277</v>
      </c>
      <c r="AF126" s="152"/>
      <c r="AG126" s="152"/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>
      <c r="A127" s="153">
        <v>45</v>
      </c>
      <c r="B127" s="159" t="s">
        <v>278</v>
      </c>
      <c r="C127" s="197" t="s">
        <v>279</v>
      </c>
      <c r="D127" s="161" t="s">
        <v>156</v>
      </c>
      <c r="E127" s="170">
        <v>2</v>
      </c>
      <c r="F127" s="175"/>
      <c r="G127" s="176">
        <f>ROUND(E127*F127,2)</f>
        <v>0</v>
      </c>
      <c r="H127" s="175"/>
      <c r="I127" s="176">
        <f>ROUND(E127*H127,2)</f>
        <v>0</v>
      </c>
      <c r="J127" s="175"/>
      <c r="K127" s="176">
        <f>ROUND(E127*J127,2)</f>
        <v>0</v>
      </c>
      <c r="L127" s="176">
        <v>21</v>
      </c>
      <c r="M127" s="176">
        <f>G127*(1+L127/100)</f>
        <v>0</v>
      </c>
      <c r="N127" s="162">
        <v>0</v>
      </c>
      <c r="O127" s="162">
        <f>ROUND(E127*N127,5)</f>
        <v>0</v>
      </c>
      <c r="P127" s="162">
        <v>0</v>
      </c>
      <c r="Q127" s="162">
        <f>ROUND(E127*P127,5)</f>
        <v>0</v>
      </c>
      <c r="R127" s="162"/>
      <c r="S127" s="162"/>
      <c r="T127" s="163">
        <v>0</v>
      </c>
      <c r="U127" s="162">
        <f>ROUND(E127*T127,2)</f>
        <v>0</v>
      </c>
      <c r="V127" s="152"/>
      <c r="W127" s="152"/>
      <c r="X127" s="152"/>
      <c r="Y127" s="152"/>
      <c r="Z127" s="152"/>
      <c r="AA127" s="152"/>
      <c r="AB127" s="152"/>
      <c r="AC127" s="152"/>
      <c r="AD127" s="152"/>
      <c r="AE127" s="152" t="s">
        <v>277</v>
      </c>
      <c r="AF127" s="152"/>
      <c r="AG127" s="152"/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1">
      <c r="A128" s="153"/>
      <c r="B128" s="159"/>
      <c r="C128" s="198" t="s">
        <v>280</v>
      </c>
      <c r="D128" s="164"/>
      <c r="E128" s="171">
        <v>2</v>
      </c>
      <c r="F128" s="176"/>
      <c r="G128" s="176"/>
      <c r="H128" s="176"/>
      <c r="I128" s="176"/>
      <c r="J128" s="176"/>
      <c r="K128" s="176"/>
      <c r="L128" s="176"/>
      <c r="M128" s="176"/>
      <c r="N128" s="162"/>
      <c r="O128" s="162"/>
      <c r="P128" s="162"/>
      <c r="Q128" s="162"/>
      <c r="R128" s="162"/>
      <c r="S128" s="162"/>
      <c r="T128" s="163"/>
      <c r="U128" s="162"/>
      <c r="V128" s="152"/>
      <c r="W128" s="152"/>
      <c r="X128" s="152"/>
      <c r="Y128" s="152"/>
      <c r="Z128" s="152"/>
      <c r="AA128" s="152"/>
      <c r="AB128" s="152"/>
      <c r="AC128" s="152"/>
      <c r="AD128" s="152"/>
      <c r="AE128" s="152" t="s">
        <v>136</v>
      </c>
      <c r="AF128" s="152">
        <v>0</v>
      </c>
      <c r="AG128" s="152"/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>
      <c r="A129" s="153">
        <v>46</v>
      </c>
      <c r="B129" s="159" t="s">
        <v>281</v>
      </c>
      <c r="C129" s="197" t="s">
        <v>282</v>
      </c>
      <c r="D129" s="161" t="s">
        <v>156</v>
      </c>
      <c r="E129" s="170">
        <v>3</v>
      </c>
      <c r="F129" s="175"/>
      <c r="G129" s="176">
        <f t="shared" ref="G129:G134" si="0">ROUND(E129*F129,2)</f>
        <v>0</v>
      </c>
      <c r="H129" s="175"/>
      <c r="I129" s="176">
        <f t="shared" ref="I129:I134" si="1">ROUND(E129*H129,2)</f>
        <v>0</v>
      </c>
      <c r="J129" s="175"/>
      <c r="K129" s="176">
        <f t="shared" ref="K129:K134" si="2">ROUND(E129*J129,2)</f>
        <v>0</v>
      </c>
      <c r="L129" s="176">
        <v>21</v>
      </c>
      <c r="M129" s="176">
        <f t="shared" ref="M129:M134" si="3">G129*(1+L129/100)</f>
        <v>0</v>
      </c>
      <c r="N129" s="162">
        <v>0.02</v>
      </c>
      <c r="O129" s="162">
        <f t="shared" ref="O129:O134" si="4">ROUND(E129*N129,5)</f>
        <v>0.06</v>
      </c>
      <c r="P129" s="162">
        <v>0</v>
      </c>
      <c r="Q129" s="162">
        <f t="shared" ref="Q129:Q134" si="5">ROUND(E129*P129,5)</f>
        <v>0</v>
      </c>
      <c r="R129" s="162"/>
      <c r="S129" s="162"/>
      <c r="T129" s="163">
        <v>0</v>
      </c>
      <c r="U129" s="162">
        <f t="shared" ref="U129:U134" si="6">ROUND(E129*T129,2)</f>
        <v>0</v>
      </c>
      <c r="V129" s="152"/>
      <c r="W129" s="152"/>
      <c r="X129" s="152"/>
      <c r="Y129" s="152"/>
      <c r="Z129" s="152"/>
      <c r="AA129" s="152"/>
      <c r="AB129" s="152"/>
      <c r="AC129" s="152"/>
      <c r="AD129" s="152"/>
      <c r="AE129" s="152" t="s">
        <v>277</v>
      </c>
      <c r="AF129" s="152"/>
      <c r="AG129" s="152"/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>
      <c r="A130" s="153">
        <v>47</v>
      </c>
      <c r="B130" s="159" t="s">
        <v>283</v>
      </c>
      <c r="C130" s="197" t="s">
        <v>284</v>
      </c>
      <c r="D130" s="161" t="s">
        <v>156</v>
      </c>
      <c r="E130" s="170">
        <v>2</v>
      </c>
      <c r="F130" s="175"/>
      <c r="G130" s="176">
        <f t="shared" si="0"/>
        <v>0</v>
      </c>
      <c r="H130" s="175"/>
      <c r="I130" s="176">
        <f t="shared" si="1"/>
        <v>0</v>
      </c>
      <c r="J130" s="175"/>
      <c r="K130" s="176">
        <f t="shared" si="2"/>
        <v>0</v>
      </c>
      <c r="L130" s="176">
        <v>21</v>
      </c>
      <c r="M130" s="176">
        <f t="shared" si="3"/>
        <v>0</v>
      </c>
      <c r="N130" s="162">
        <v>1.9E-2</v>
      </c>
      <c r="O130" s="162">
        <f t="shared" si="4"/>
        <v>3.7999999999999999E-2</v>
      </c>
      <c r="P130" s="162">
        <v>0</v>
      </c>
      <c r="Q130" s="162">
        <f t="shared" si="5"/>
        <v>0</v>
      </c>
      <c r="R130" s="162"/>
      <c r="S130" s="162"/>
      <c r="T130" s="163">
        <v>0</v>
      </c>
      <c r="U130" s="162">
        <f t="shared" si="6"/>
        <v>0</v>
      </c>
      <c r="V130" s="152"/>
      <c r="W130" s="152"/>
      <c r="X130" s="152"/>
      <c r="Y130" s="152"/>
      <c r="Z130" s="152"/>
      <c r="AA130" s="152"/>
      <c r="AB130" s="152"/>
      <c r="AC130" s="152"/>
      <c r="AD130" s="152"/>
      <c r="AE130" s="152" t="s">
        <v>277</v>
      </c>
      <c r="AF130" s="152"/>
      <c r="AG130" s="152"/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>
      <c r="A131" s="153">
        <v>48</v>
      </c>
      <c r="B131" s="159" t="s">
        <v>285</v>
      </c>
      <c r="C131" s="197" t="s">
        <v>286</v>
      </c>
      <c r="D131" s="161" t="s">
        <v>156</v>
      </c>
      <c r="E131" s="170">
        <v>3</v>
      </c>
      <c r="F131" s="175"/>
      <c r="G131" s="176">
        <f t="shared" si="0"/>
        <v>0</v>
      </c>
      <c r="H131" s="175"/>
      <c r="I131" s="176">
        <f t="shared" si="1"/>
        <v>0</v>
      </c>
      <c r="J131" s="175"/>
      <c r="K131" s="176">
        <f t="shared" si="2"/>
        <v>0</v>
      </c>
      <c r="L131" s="176">
        <v>21</v>
      </c>
      <c r="M131" s="176">
        <f t="shared" si="3"/>
        <v>0</v>
      </c>
      <c r="N131" s="162">
        <v>1.7000000000000001E-2</v>
      </c>
      <c r="O131" s="162">
        <f t="shared" si="4"/>
        <v>5.0999999999999997E-2</v>
      </c>
      <c r="P131" s="162">
        <v>0</v>
      </c>
      <c r="Q131" s="162">
        <f t="shared" si="5"/>
        <v>0</v>
      </c>
      <c r="R131" s="162"/>
      <c r="S131" s="162"/>
      <c r="T131" s="163">
        <v>0</v>
      </c>
      <c r="U131" s="162">
        <f t="shared" si="6"/>
        <v>0</v>
      </c>
      <c r="V131" s="152"/>
      <c r="W131" s="152"/>
      <c r="X131" s="152"/>
      <c r="Y131" s="152"/>
      <c r="Z131" s="152"/>
      <c r="AA131" s="152"/>
      <c r="AB131" s="152"/>
      <c r="AC131" s="152"/>
      <c r="AD131" s="152"/>
      <c r="AE131" s="152" t="s">
        <v>277</v>
      </c>
      <c r="AF131" s="152"/>
      <c r="AG131" s="152"/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1">
      <c r="A132" s="153">
        <v>49</v>
      </c>
      <c r="B132" s="159" t="s">
        <v>287</v>
      </c>
      <c r="C132" s="197" t="s">
        <v>288</v>
      </c>
      <c r="D132" s="161" t="s">
        <v>156</v>
      </c>
      <c r="E132" s="170">
        <v>3</v>
      </c>
      <c r="F132" s="175"/>
      <c r="G132" s="176">
        <f t="shared" si="0"/>
        <v>0</v>
      </c>
      <c r="H132" s="175"/>
      <c r="I132" s="176">
        <f t="shared" si="1"/>
        <v>0</v>
      </c>
      <c r="J132" s="175"/>
      <c r="K132" s="176">
        <f t="shared" si="2"/>
        <v>0</v>
      </c>
      <c r="L132" s="176">
        <v>21</v>
      </c>
      <c r="M132" s="176">
        <f t="shared" si="3"/>
        <v>0</v>
      </c>
      <c r="N132" s="162">
        <v>1.4999999999999999E-2</v>
      </c>
      <c r="O132" s="162">
        <f t="shared" si="4"/>
        <v>4.4999999999999998E-2</v>
      </c>
      <c r="P132" s="162">
        <v>0</v>
      </c>
      <c r="Q132" s="162">
        <f t="shared" si="5"/>
        <v>0</v>
      </c>
      <c r="R132" s="162"/>
      <c r="S132" s="162"/>
      <c r="T132" s="163">
        <v>0</v>
      </c>
      <c r="U132" s="162">
        <f t="shared" si="6"/>
        <v>0</v>
      </c>
      <c r="V132" s="152"/>
      <c r="W132" s="152"/>
      <c r="X132" s="152"/>
      <c r="Y132" s="152"/>
      <c r="Z132" s="152"/>
      <c r="AA132" s="152"/>
      <c r="AB132" s="152"/>
      <c r="AC132" s="152"/>
      <c r="AD132" s="152"/>
      <c r="AE132" s="152" t="s">
        <v>277</v>
      </c>
      <c r="AF132" s="152"/>
      <c r="AG132" s="152"/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>
      <c r="A133" s="153">
        <v>50</v>
      </c>
      <c r="B133" s="159" t="s">
        <v>289</v>
      </c>
      <c r="C133" s="197" t="s">
        <v>290</v>
      </c>
      <c r="D133" s="161" t="s">
        <v>156</v>
      </c>
      <c r="E133" s="170">
        <v>2</v>
      </c>
      <c r="F133" s="175"/>
      <c r="G133" s="176">
        <f t="shared" si="0"/>
        <v>0</v>
      </c>
      <c r="H133" s="175"/>
      <c r="I133" s="176">
        <f t="shared" si="1"/>
        <v>0</v>
      </c>
      <c r="J133" s="175"/>
      <c r="K133" s="176">
        <f t="shared" si="2"/>
        <v>0</v>
      </c>
      <c r="L133" s="176">
        <v>21</v>
      </c>
      <c r="M133" s="176">
        <f t="shared" si="3"/>
        <v>0</v>
      </c>
      <c r="N133" s="162">
        <v>0</v>
      </c>
      <c r="O133" s="162">
        <f t="shared" si="4"/>
        <v>0</v>
      </c>
      <c r="P133" s="162">
        <v>0</v>
      </c>
      <c r="Q133" s="162">
        <f t="shared" si="5"/>
        <v>0</v>
      </c>
      <c r="R133" s="162"/>
      <c r="S133" s="162"/>
      <c r="T133" s="163">
        <v>0</v>
      </c>
      <c r="U133" s="162">
        <f t="shared" si="6"/>
        <v>0</v>
      </c>
      <c r="V133" s="152"/>
      <c r="W133" s="152"/>
      <c r="X133" s="152"/>
      <c r="Y133" s="152"/>
      <c r="Z133" s="152"/>
      <c r="AA133" s="152"/>
      <c r="AB133" s="152"/>
      <c r="AC133" s="152"/>
      <c r="AD133" s="152"/>
      <c r="AE133" s="152" t="s">
        <v>277</v>
      </c>
      <c r="AF133" s="152"/>
      <c r="AG133" s="152"/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ht="22.5" outlineLevel="1">
      <c r="A134" s="153">
        <v>51</v>
      </c>
      <c r="B134" s="159" t="s">
        <v>291</v>
      </c>
      <c r="C134" s="197" t="s">
        <v>292</v>
      </c>
      <c r="D134" s="161" t="s">
        <v>156</v>
      </c>
      <c r="E134" s="170">
        <v>5</v>
      </c>
      <c r="F134" s="175"/>
      <c r="G134" s="176">
        <f t="shared" si="0"/>
        <v>0</v>
      </c>
      <c r="H134" s="175"/>
      <c r="I134" s="176">
        <f t="shared" si="1"/>
        <v>0</v>
      </c>
      <c r="J134" s="175"/>
      <c r="K134" s="176">
        <f t="shared" si="2"/>
        <v>0</v>
      </c>
      <c r="L134" s="176">
        <v>21</v>
      </c>
      <c r="M134" s="176">
        <f t="shared" si="3"/>
        <v>0</v>
      </c>
      <c r="N134" s="162">
        <v>0</v>
      </c>
      <c r="O134" s="162">
        <f t="shared" si="4"/>
        <v>0</v>
      </c>
      <c r="P134" s="162">
        <v>0</v>
      </c>
      <c r="Q134" s="162">
        <f t="shared" si="5"/>
        <v>0</v>
      </c>
      <c r="R134" s="162"/>
      <c r="S134" s="162"/>
      <c r="T134" s="163">
        <v>4.2627800000000002</v>
      </c>
      <c r="U134" s="162">
        <f t="shared" si="6"/>
        <v>21.31</v>
      </c>
      <c r="V134" s="152"/>
      <c r="W134" s="152"/>
      <c r="X134" s="152"/>
      <c r="Y134" s="152"/>
      <c r="Z134" s="152"/>
      <c r="AA134" s="152"/>
      <c r="AB134" s="152"/>
      <c r="AC134" s="152"/>
      <c r="AD134" s="152"/>
      <c r="AE134" s="152" t="s">
        <v>140</v>
      </c>
      <c r="AF134" s="152"/>
      <c r="AG134" s="152"/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>
      <c r="A135" s="154" t="s">
        <v>129</v>
      </c>
      <c r="B135" s="160" t="s">
        <v>82</v>
      </c>
      <c r="C135" s="199" t="s">
        <v>83</v>
      </c>
      <c r="D135" s="165"/>
      <c r="E135" s="172"/>
      <c r="F135" s="177"/>
      <c r="G135" s="177">
        <f>SUMIF(AE136:AE137,"&lt;&gt;NOR",G136:G137)</f>
        <v>0</v>
      </c>
      <c r="H135" s="177"/>
      <c r="I135" s="177">
        <f>SUM(I136:I137)</f>
        <v>0</v>
      </c>
      <c r="J135" s="177"/>
      <c r="K135" s="177">
        <f>SUM(K136:K137)</f>
        <v>0</v>
      </c>
      <c r="L135" s="177"/>
      <c r="M135" s="177">
        <f>SUM(M136:M137)</f>
        <v>0</v>
      </c>
      <c r="N135" s="166"/>
      <c r="O135" s="166">
        <f>SUM(O136:O137)</f>
        <v>4.7999999999999996E-3</v>
      </c>
      <c r="P135" s="166"/>
      <c r="Q135" s="166">
        <f>SUM(Q136:Q137)</f>
        <v>0</v>
      </c>
      <c r="R135" s="166"/>
      <c r="S135" s="166"/>
      <c r="T135" s="167"/>
      <c r="U135" s="166">
        <f>SUM(U136:U137)</f>
        <v>0</v>
      </c>
      <c r="AE135" t="s">
        <v>130</v>
      </c>
    </row>
    <row r="136" spans="1:60" ht="22.5" outlineLevel="1">
      <c r="A136" s="153">
        <v>52</v>
      </c>
      <c r="B136" s="159" t="s">
        <v>293</v>
      </c>
      <c r="C136" s="197" t="s">
        <v>294</v>
      </c>
      <c r="D136" s="161" t="s">
        <v>295</v>
      </c>
      <c r="E136" s="170">
        <v>2</v>
      </c>
      <c r="F136" s="175"/>
      <c r="G136" s="176">
        <f>ROUND(E136*F136,2)</f>
        <v>0</v>
      </c>
      <c r="H136" s="175"/>
      <c r="I136" s="176">
        <f>ROUND(E136*H136,2)</f>
        <v>0</v>
      </c>
      <c r="J136" s="175"/>
      <c r="K136" s="176">
        <f>ROUND(E136*J136,2)</f>
        <v>0</v>
      </c>
      <c r="L136" s="176">
        <v>21</v>
      </c>
      <c r="M136" s="176">
        <f>G136*(1+L136/100)</f>
        <v>0</v>
      </c>
      <c r="N136" s="162">
        <v>0</v>
      </c>
      <c r="O136" s="162">
        <f>ROUND(E136*N136,5)</f>
        <v>0</v>
      </c>
      <c r="P136" s="162">
        <v>0</v>
      </c>
      <c r="Q136" s="162">
        <f>ROUND(E136*P136,5)</f>
        <v>0</v>
      </c>
      <c r="R136" s="162"/>
      <c r="S136" s="162"/>
      <c r="T136" s="163">
        <v>0</v>
      </c>
      <c r="U136" s="162">
        <f>ROUND(E136*T136,2)</f>
        <v>0</v>
      </c>
      <c r="V136" s="152"/>
      <c r="W136" s="152"/>
      <c r="X136" s="152"/>
      <c r="Y136" s="152"/>
      <c r="Z136" s="152"/>
      <c r="AA136" s="152"/>
      <c r="AB136" s="152"/>
      <c r="AC136" s="152"/>
      <c r="AD136" s="152"/>
      <c r="AE136" s="152" t="s">
        <v>134</v>
      </c>
      <c r="AF136" s="152"/>
      <c r="AG136" s="152"/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ht="22.5" outlineLevel="1">
      <c r="A137" s="153">
        <v>53</v>
      </c>
      <c r="B137" s="159" t="s">
        <v>296</v>
      </c>
      <c r="C137" s="197" t="s">
        <v>297</v>
      </c>
      <c r="D137" s="161" t="s">
        <v>156</v>
      </c>
      <c r="E137" s="170">
        <v>4</v>
      </c>
      <c r="F137" s="175"/>
      <c r="G137" s="176">
        <f>ROUND(E137*F137,2)</f>
        <v>0</v>
      </c>
      <c r="H137" s="175"/>
      <c r="I137" s="176">
        <f>ROUND(E137*H137,2)</f>
        <v>0</v>
      </c>
      <c r="J137" s="175"/>
      <c r="K137" s="176">
        <f>ROUND(E137*J137,2)</f>
        <v>0</v>
      </c>
      <c r="L137" s="176">
        <v>21</v>
      </c>
      <c r="M137" s="176">
        <f>G137*(1+L137/100)</f>
        <v>0</v>
      </c>
      <c r="N137" s="162">
        <v>1.1999999999999999E-3</v>
      </c>
      <c r="O137" s="162">
        <f>ROUND(E137*N137,5)</f>
        <v>4.7999999999999996E-3</v>
      </c>
      <c r="P137" s="162">
        <v>0</v>
      </c>
      <c r="Q137" s="162">
        <f>ROUND(E137*P137,5)</f>
        <v>0</v>
      </c>
      <c r="R137" s="162"/>
      <c r="S137" s="162"/>
      <c r="T137" s="163">
        <v>0</v>
      </c>
      <c r="U137" s="162">
        <f>ROUND(E137*T137,2)</f>
        <v>0</v>
      </c>
      <c r="V137" s="152"/>
      <c r="W137" s="152"/>
      <c r="X137" s="152"/>
      <c r="Y137" s="152"/>
      <c r="Z137" s="152"/>
      <c r="AA137" s="152"/>
      <c r="AB137" s="152"/>
      <c r="AC137" s="152"/>
      <c r="AD137" s="152"/>
      <c r="AE137" s="152" t="s">
        <v>277</v>
      </c>
      <c r="AF137" s="152"/>
      <c r="AG137" s="152"/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>
      <c r="A138" s="154" t="s">
        <v>129</v>
      </c>
      <c r="B138" s="160" t="s">
        <v>84</v>
      </c>
      <c r="C138" s="199" t="s">
        <v>85</v>
      </c>
      <c r="D138" s="165"/>
      <c r="E138" s="172"/>
      <c r="F138" s="177"/>
      <c r="G138" s="177">
        <f>SUMIF(AE139:AE162,"&lt;&gt;NOR",G139:G162)</f>
        <v>0</v>
      </c>
      <c r="H138" s="177"/>
      <c r="I138" s="177">
        <f>SUM(I139:I162)</f>
        <v>0</v>
      </c>
      <c r="J138" s="177"/>
      <c r="K138" s="177">
        <f>SUM(K139:K162)</f>
        <v>0</v>
      </c>
      <c r="L138" s="177"/>
      <c r="M138" s="177">
        <f>SUM(M139:M162)</f>
        <v>0</v>
      </c>
      <c r="N138" s="166"/>
      <c r="O138" s="166">
        <f>SUM(O139:O162)</f>
        <v>0.69060999999999995</v>
      </c>
      <c r="P138" s="166"/>
      <c r="Q138" s="166">
        <f>SUM(Q139:Q162)</f>
        <v>1.31718</v>
      </c>
      <c r="R138" s="166"/>
      <c r="S138" s="166"/>
      <c r="T138" s="167"/>
      <c r="U138" s="166">
        <f>SUM(U139:U162)</f>
        <v>45.089999999999996</v>
      </c>
      <c r="AE138" t="s">
        <v>130</v>
      </c>
    </row>
    <row r="139" spans="1:60" outlineLevel="1">
      <c r="A139" s="153">
        <v>54</v>
      </c>
      <c r="B139" s="159" t="s">
        <v>298</v>
      </c>
      <c r="C139" s="197" t="s">
        <v>299</v>
      </c>
      <c r="D139" s="161" t="s">
        <v>133</v>
      </c>
      <c r="E139" s="170">
        <v>15.14</v>
      </c>
      <c r="F139" s="175"/>
      <c r="G139" s="176">
        <f>ROUND(E139*F139,2)</f>
        <v>0</v>
      </c>
      <c r="H139" s="175"/>
      <c r="I139" s="176">
        <f>ROUND(E139*H139,2)</f>
        <v>0</v>
      </c>
      <c r="J139" s="175"/>
      <c r="K139" s="176">
        <f>ROUND(E139*J139,2)</f>
        <v>0</v>
      </c>
      <c r="L139" s="176">
        <v>21</v>
      </c>
      <c r="M139" s="176">
        <f>G139*(1+L139/100)</f>
        <v>0</v>
      </c>
      <c r="N139" s="162">
        <v>0</v>
      </c>
      <c r="O139" s="162">
        <f>ROUND(E139*N139,5)</f>
        <v>0</v>
      </c>
      <c r="P139" s="162">
        <v>8.6999999999999994E-2</v>
      </c>
      <c r="Q139" s="162">
        <f>ROUND(E139*P139,5)</f>
        <v>1.31718</v>
      </c>
      <c r="R139" s="162"/>
      <c r="S139" s="162"/>
      <c r="T139" s="163">
        <v>0.50129000000000001</v>
      </c>
      <c r="U139" s="162">
        <f>ROUND(E139*T139,2)</f>
        <v>7.59</v>
      </c>
      <c r="V139" s="152"/>
      <c r="W139" s="152"/>
      <c r="X139" s="152"/>
      <c r="Y139" s="152"/>
      <c r="Z139" s="152"/>
      <c r="AA139" s="152"/>
      <c r="AB139" s="152"/>
      <c r="AC139" s="152"/>
      <c r="AD139" s="152"/>
      <c r="AE139" s="152" t="s">
        <v>140</v>
      </c>
      <c r="AF139" s="152"/>
      <c r="AG139" s="152"/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1">
      <c r="A140" s="153"/>
      <c r="B140" s="159"/>
      <c r="C140" s="198" t="s">
        <v>300</v>
      </c>
      <c r="D140" s="164"/>
      <c r="E140" s="171">
        <v>4.0599999999999996</v>
      </c>
      <c r="F140" s="176"/>
      <c r="G140" s="176"/>
      <c r="H140" s="176"/>
      <c r="I140" s="176"/>
      <c r="J140" s="176"/>
      <c r="K140" s="176"/>
      <c r="L140" s="176"/>
      <c r="M140" s="176"/>
      <c r="N140" s="162"/>
      <c r="O140" s="162"/>
      <c r="P140" s="162"/>
      <c r="Q140" s="162"/>
      <c r="R140" s="162"/>
      <c r="S140" s="162"/>
      <c r="T140" s="163"/>
      <c r="U140" s="162"/>
      <c r="V140" s="152"/>
      <c r="W140" s="152"/>
      <c r="X140" s="152"/>
      <c r="Y140" s="152"/>
      <c r="Z140" s="152"/>
      <c r="AA140" s="152"/>
      <c r="AB140" s="152"/>
      <c r="AC140" s="152"/>
      <c r="AD140" s="152"/>
      <c r="AE140" s="152" t="s">
        <v>136</v>
      </c>
      <c r="AF140" s="152">
        <v>0</v>
      </c>
      <c r="AG140" s="152"/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1">
      <c r="A141" s="153"/>
      <c r="B141" s="159"/>
      <c r="C141" s="198" t="s">
        <v>301</v>
      </c>
      <c r="D141" s="164"/>
      <c r="E141" s="171">
        <v>8.2799999999999994</v>
      </c>
      <c r="F141" s="176"/>
      <c r="G141" s="176"/>
      <c r="H141" s="176"/>
      <c r="I141" s="176"/>
      <c r="J141" s="176"/>
      <c r="K141" s="176"/>
      <c r="L141" s="176"/>
      <c r="M141" s="176"/>
      <c r="N141" s="162"/>
      <c r="O141" s="162"/>
      <c r="P141" s="162"/>
      <c r="Q141" s="162"/>
      <c r="R141" s="162"/>
      <c r="S141" s="162"/>
      <c r="T141" s="163"/>
      <c r="U141" s="162"/>
      <c r="V141" s="152"/>
      <c r="W141" s="152"/>
      <c r="X141" s="152"/>
      <c r="Y141" s="152"/>
      <c r="Z141" s="152"/>
      <c r="AA141" s="152"/>
      <c r="AB141" s="152"/>
      <c r="AC141" s="152"/>
      <c r="AD141" s="152"/>
      <c r="AE141" s="152" t="s">
        <v>136</v>
      </c>
      <c r="AF141" s="152">
        <v>0</v>
      </c>
      <c r="AG141" s="152"/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outlineLevel="1">
      <c r="A142" s="153"/>
      <c r="B142" s="159"/>
      <c r="C142" s="198" t="s">
        <v>302</v>
      </c>
      <c r="D142" s="164"/>
      <c r="E142" s="171">
        <v>1.26</v>
      </c>
      <c r="F142" s="176"/>
      <c r="G142" s="176"/>
      <c r="H142" s="176"/>
      <c r="I142" s="176"/>
      <c r="J142" s="176"/>
      <c r="K142" s="176"/>
      <c r="L142" s="176"/>
      <c r="M142" s="176"/>
      <c r="N142" s="162"/>
      <c r="O142" s="162"/>
      <c r="P142" s="162"/>
      <c r="Q142" s="162"/>
      <c r="R142" s="162"/>
      <c r="S142" s="162"/>
      <c r="T142" s="163"/>
      <c r="U142" s="162"/>
      <c r="V142" s="152"/>
      <c r="W142" s="152"/>
      <c r="X142" s="152"/>
      <c r="Y142" s="152"/>
      <c r="Z142" s="152"/>
      <c r="AA142" s="152"/>
      <c r="AB142" s="152"/>
      <c r="AC142" s="152"/>
      <c r="AD142" s="152"/>
      <c r="AE142" s="152" t="s">
        <v>136</v>
      </c>
      <c r="AF142" s="152">
        <v>0</v>
      </c>
      <c r="AG142" s="152"/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>
      <c r="A143" s="153"/>
      <c r="B143" s="159"/>
      <c r="C143" s="198" t="s">
        <v>303</v>
      </c>
      <c r="D143" s="164"/>
      <c r="E143" s="171">
        <v>1.54</v>
      </c>
      <c r="F143" s="176"/>
      <c r="G143" s="176"/>
      <c r="H143" s="176"/>
      <c r="I143" s="176"/>
      <c r="J143" s="176"/>
      <c r="K143" s="176"/>
      <c r="L143" s="176"/>
      <c r="M143" s="176"/>
      <c r="N143" s="162"/>
      <c r="O143" s="162"/>
      <c r="P143" s="162"/>
      <c r="Q143" s="162"/>
      <c r="R143" s="162"/>
      <c r="S143" s="162"/>
      <c r="T143" s="163"/>
      <c r="U143" s="162"/>
      <c r="V143" s="152"/>
      <c r="W143" s="152"/>
      <c r="X143" s="152"/>
      <c r="Y143" s="152"/>
      <c r="Z143" s="152"/>
      <c r="AA143" s="152"/>
      <c r="AB143" s="152"/>
      <c r="AC143" s="152"/>
      <c r="AD143" s="152"/>
      <c r="AE143" s="152" t="s">
        <v>136</v>
      </c>
      <c r="AF143" s="152">
        <v>0</v>
      </c>
      <c r="AG143" s="152"/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ht="22.5" outlineLevel="1">
      <c r="A144" s="153">
        <v>55</v>
      </c>
      <c r="B144" s="159" t="s">
        <v>304</v>
      </c>
      <c r="C144" s="197" t="s">
        <v>305</v>
      </c>
      <c r="D144" s="161" t="s">
        <v>133</v>
      </c>
      <c r="E144" s="170">
        <v>22.69</v>
      </c>
      <c r="F144" s="175"/>
      <c r="G144" s="176">
        <f>ROUND(E144*F144,2)</f>
        <v>0</v>
      </c>
      <c r="H144" s="175"/>
      <c r="I144" s="176">
        <f>ROUND(E144*H144,2)</f>
        <v>0</v>
      </c>
      <c r="J144" s="175"/>
      <c r="K144" s="176">
        <f>ROUND(E144*J144,2)</f>
        <v>0</v>
      </c>
      <c r="L144" s="176">
        <v>21</v>
      </c>
      <c r="M144" s="176">
        <f>G144*(1+L144/100)</f>
        <v>0</v>
      </c>
      <c r="N144" s="162">
        <v>5.1399999999999996E-3</v>
      </c>
      <c r="O144" s="162">
        <f>ROUND(E144*N144,5)</f>
        <v>0.11663</v>
      </c>
      <c r="P144" s="162">
        <v>0</v>
      </c>
      <c r="Q144" s="162">
        <f>ROUND(E144*P144,5)</f>
        <v>0</v>
      </c>
      <c r="R144" s="162"/>
      <c r="S144" s="162"/>
      <c r="T144" s="163">
        <v>0.3115</v>
      </c>
      <c r="U144" s="162">
        <f>ROUND(E144*T144,2)</f>
        <v>7.07</v>
      </c>
      <c r="V144" s="152"/>
      <c r="W144" s="152"/>
      <c r="X144" s="152"/>
      <c r="Y144" s="152"/>
      <c r="Z144" s="152"/>
      <c r="AA144" s="152"/>
      <c r="AB144" s="152"/>
      <c r="AC144" s="152"/>
      <c r="AD144" s="152"/>
      <c r="AE144" s="152" t="s">
        <v>140</v>
      </c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>
      <c r="A145" s="153"/>
      <c r="B145" s="159"/>
      <c r="C145" s="198" t="s">
        <v>306</v>
      </c>
      <c r="D145" s="164"/>
      <c r="E145" s="171">
        <v>22.69</v>
      </c>
      <c r="F145" s="176"/>
      <c r="G145" s="176"/>
      <c r="H145" s="176"/>
      <c r="I145" s="176"/>
      <c r="J145" s="176"/>
      <c r="K145" s="176"/>
      <c r="L145" s="176"/>
      <c r="M145" s="176"/>
      <c r="N145" s="162"/>
      <c r="O145" s="162"/>
      <c r="P145" s="162"/>
      <c r="Q145" s="162"/>
      <c r="R145" s="162"/>
      <c r="S145" s="162"/>
      <c r="T145" s="163"/>
      <c r="U145" s="162"/>
      <c r="V145" s="152"/>
      <c r="W145" s="152"/>
      <c r="X145" s="152"/>
      <c r="Y145" s="152"/>
      <c r="Z145" s="152"/>
      <c r="AA145" s="152"/>
      <c r="AB145" s="152"/>
      <c r="AC145" s="152"/>
      <c r="AD145" s="152"/>
      <c r="AE145" s="152" t="s">
        <v>136</v>
      </c>
      <c r="AF145" s="152">
        <v>0</v>
      </c>
      <c r="AG145" s="152"/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>
      <c r="A146" s="153">
        <v>56</v>
      </c>
      <c r="B146" s="159" t="s">
        <v>307</v>
      </c>
      <c r="C146" s="197" t="s">
        <v>308</v>
      </c>
      <c r="D146" s="161" t="s">
        <v>133</v>
      </c>
      <c r="E146" s="170">
        <v>22.69</v>
      </c>
      <c r="F146" s="175"/>
      <c r="G146" s="176">
        <f>ROUND(E146*F146,2)</f>
        <v>0</v>
      </c>
      <c r="H146" s="175"/>
      <c r="I146" s="176">
        <f>ROUND(E146*H146,2)</f>
        <v>0</v>
      </c>
      <c r="J146" s="175"/>
      <c r="K146" s="176">
        <f>ROUND(E146*J146,2)</f>
        <v>0</v>
      </c>
      <c r="L146" s="176">
        <v>21</v>
      </c>
      <c r="M146" s="176">
        <f>G146*(1+L146/100)</f>
        <v>0</v>
      </c>
      <c r="N146" s="162">
        <v>3.3300000000000001E-3</v>
      </c>
      <c r="O146" s="162">
        <f>ROUND(E146*N146,5)</f>
        <v>7.5560000000000002E-2</v>
      </c>
      <c r="P146" s="162">
        <v>0</v>
      </c>
      <c r="Q146" s="162">
        <f>ROUND(E146*P146,5)</f>
        <v>0</v>
      </c>
      <c r="R146" s="162"/>
      <c r="S146" s="162"/>
      <c r="T146" s="163">
        <v>0.99411000000000005</v>
      </c>
      <c r="U146" s="162">
        <f>ROUND(E146*T146,2)</f>
        <v>22.56</v>
      </c>
      <c r="V146" s="152"/>
      <c r="W146" s="152"/>
      <c r="X146" s="152"/>
      <c r="Y146" s="152"/>
      <c r="Z146" s="152"/>
      <c r="AA146" s="152"/>
      <c r="AB146" s="152"/>
      <c r="AC146" s="152"/>
      <c r="AD146" s="152"/>
      <c r="AE146" s="152" t="s">
        <v>140</v>
      </c>
      <c r="AF146" s="152"/>
      <c r="AG146" s="152"/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>
      <c r="A147" s="153">
        <v>57</v>
      </c>
      <c r="B147" s="159" t="s">
        <v>309</v>
      </c>
      <c r="C147" s="197" t="s">
        <v>310</v>
      </c>
      <c r="D147" s="161" t="s">
        <v>133</v>
      </c>
      <c r="E147" s="170">
        <v>27</v>
      </c>
      <c r="F147" s="175"/>
      <c r="G147" s="176">
        <f>ROUND(E147*F147,2)</f>
        <v>0</v>
      </c>
      <c r="H147" s="175"/>
      <c r="I147" s="176">
        <f>ROUND(E147*H147,2)</f>
        <v>0</v>
      </c>
      <c r="J147" s="175"/>
      <c r="K147" s="176">
        <f>ROUND(E147*J147,2)</f>
        <v>0</v>
      </c>
      <c r="L147" s="176">
        <v>21</v>
      </c>
      <c r="M147" s="176">
        <f>G147*(1+L147/100)</f>
        <v>0</v>
      </c>
      <c r="N147" s="162">
        <v>1.8120000000000001E-2</v>
      </c>
      <c r="O147" s="162">
        <f>ROUND(E147*N147,5)</f>
        <v>0.48924000000000001</v>
      </c>
      <c r="P147" s="162">
        <v>0</v>
      </c>
      <c r="Q147" s="162">
        <f>ROUND(E147*P147,5)</f>
        <v>0</v>
      </c>
      <c r="R147" s="162"/>
      <c r="S147" s="162"/>
      <c r="T147" s="163">
        <v>0</v>
      </c>
      <c r="U147" s="162">
        <f>ROUND(E147*T147,2)</f>
        <v>0</v>
      </c>
      <c r="V147" s="152"/>
      <c r="W147" s="152"/>
      <c r="X147" s="152"/>
      <c r="Y147" s="152"/>
      <c r="Z147" s="152"/>
      <c r="AA147" s="152"/>
      <c r="AB147" s="152"/>
      <c r="AC147" s="152"/>
      <c r="AD147" s="152"/>
      <c r="AE147" s="152" t="s">
        <v>277</v>
      </c>
      <c r="AF147" s="152"/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>
      <c r="A148" s="153"/>
      <c r="B148" s="159"/>
      <c r="C148" s="200" t="s">
        <v>148</v>
      </c>
      <c r="D148" s="168"/>
      <c r="E148" s="173"/>
      <c r="F148" s="176"/>
      <c r="G148" s="176"/>
      <c r="H148" s="176"/>
      <c r="I148" s="176"/>
      <c r="J148" s="176"/>
      <c r="K148" s="176"/>
      <c r="L148" s="176"/>
      <c r="M148" s="176"/>
      <c r="N148" s="162"/>
      <c r="O148" s="162"/>
      <c r="P148" s="162"/>
      <c r="Q148" s="162"/>
      <c r="R148" s="162"/>
      <c r="S148" s="162"/>
      <c r="T148" s="163"/>
      <c r="U148" s="162"/>
      <c r="V148" s="152"/>
      <c r="W148" s="152"/>
      <c r="X148" s="152"/>
      <c r="Y148" s="152"/>
      <c r="Z148" s="152"/>
      <c r="AA148" s="152"/>
      <c r="AB148" s="152"/>
      <c r="AC148" s="152"/>
      <c r="AD148" s="152"/>
      <c r="AE148" s="152" t="s">
        <v>136</v>
      </c>
      <c r="AF148" s="152">
        <v>2</v>
      </c>
      <c r="AG148" s="152"/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>
      <c r="A149" s="153"/>
      <c r="B149" s="159"/>
      <c r="C149" s="201" t="s">
        <v>311</v>
      </c>
      <c r="D149" s="168"/>
      <c r="E149" s="173">
        <v>23.8245</v>
      </c>
      <c r="F149" s="176"/>
      <c r="G149" s="176"/>
      <c r="H149" s="176"/>
      <c r="I149" s="176"/>
      <c r="J149" s="176"/>
      <c r="K149" s="176"/>
      <c r="L149" s="176"/>
      <c r="M149" s="176"/>
      <c r="N149" s="162"/>
      <c r="O149" s="162"/>
      <c r="P149" s="162"/>
      <c r="Q149" s="162"/>
      <c r="R149" s="162"/>
      <c r="S149" s="162"/>
      <c r="T149" s="163"/>
      <c r="U149" s="162"/>
      <c r="V149" s="152"/>
      <c r="W149" s="152"/>
      <c r="X149" s="152"/>
      <c r="Y149" s="152"/>
      <c r="Z149" s="152"/>
      <c r="AA149" s="152"/>
      <c r="AB149" s="152"/>
      <c r="AC149" s="152"/>
      <c r="AD149" s="152"/>
      <c r="AE149" s="152" t="s">
        <v>136</v>
      </c>
      <c r="AF149" s="152">
        <v>2</v>
      </c>
      <c r="AG149" s="152"/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>
      <c r="A150" s="153"/>
      <c r="B150" s="159"/>
      <c r="C150" s="201" t="s">
        <v>312</v>
      </c>
      <c r="D150" s="168"/>
      <c r="E150" s="173">
        <v>3.0135000000000001</v>
      </c>
      <c r="F150" s="176"/>
      <c r="G150" s="176"/>
      <c r="H150" s="176"/>
      <c r="I150" s="176"/>
      <c r="J150" s="176"/>
      <c r="K150" s="176"/>
      <c r="L150" s="176"/>
      <c r="M150" s="176"/>
      <c r="N150" s="162"/>
      <c r="O150" s="162"/>
      <c r="P150" s="162"/>
      <c r="Q150" s="162"/>
      <c r="R150" s="162"/>
      <c r="S150" s="162"/>
      <c r="T150" s="163"/>
      <c r="U150" s="162"/>
      <c r="V150" s="152"/>
      <c r="W150" s="152"/>
      <c r="X150" s="152"/>
      <c r="Y150" s="152"/>
      <c r="Z150" s="152"/>
      <c r="AA150" s="152"/>
      <c r="AB150" s="152"/>
      <c r="AC150" s="152"/>
      <c r="AD150" s="152"/>
      <c r="AE150" s="152" t="s">
        <v>136</v>
      </c>
      <c r="AF150" s="152">
        <v>2</v>
      </c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>
      <c r="A151" s="153"/>
      <c r="B151" s="159"/>
      <c r="C151" s="200" t="s">
        <v>150</v>
      </c>
      <c r="D151" s="168"/>
      <c r="E151" s="173"/>
      <c r="F151" s="176"/>
      <c r="G151" s="176"/>
      <c r="H151" s="176"/>
      <c r="I151" s="176"/>
      <c r="J151" s="176"/>
      <c r="K151" s="176"/>
      <c r="L151" s="176"/>
      <c r="M151" s="176"/>
      <c r="N151" s="162"/>
      <c r="O151" s="162"/>
      <c r="P151" s="162"/>
      <c r="Q151" s="162"/>
      <c r="R151" s="162"/>
      <c r="S151" s="162"/>
      <c r="T151" s="163"/>
      <c r="U151" s="162"/>
      <c r="V151" s="152"/>
      <c r="W151" s="152"/>
      <c r="X151" s="152"/>
      <c r="Y151" s="152"/>
      <c r="Z151" s="152"/>
      <c r="AA151" s="152"/>
      <c r="AB151" s="152"/>
      <c r="AC151" s="152"/>
      <c r="AD151" s="152"/>
      <c r="AE151" s="152" t="s">
        <v>136</v>
      </c>
      <c r="AF151" s="152">
        <v>0</v>
      </c>
      <c r="AG151" s="152"/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>
      <c r="A152" s="153"/>
      <c r="B152" s="159"/>
      <c r="C152" s="198" t="s">
        <v>313</v>
      </c>
      <c r="D152" s="164"/>
      <c r="E152" s="171">
        <v>27</v>
      </c>
      <c r="F152" s="176"/>
      <c r="G152" s="176"/>
      <c r="H152" s="176"/>
      <c r="I152" s="176"/>
      <c r="J152" s="176"/>
      <c r="K152" s="176"/>
      <c r="L152" s="176"/>
      <c r="M152" s="176"/>
      <c r="N152" s="162"/>
      <c r="O152" s="162"/>
      <c r="P152" s="162"/>
      <c r="Q152" s="162"/>
      <c r="R152" s="162"/>
      <c r="S152" s="162"/>
      <c r="T152" s="163"/>
      <c r="U152" s="162"/>
      <c r="V152" s="152"/>
      <c r="W152" s="152"/>
      <c r="X152" s="152"/>
      <c r="Y152" s="152"/>
      <c r="Z152" s="152"/>
      <c r="AA152" s="152"/>
      <c r="AB152" s="152"/>
      <c r="AC152" s="152"/>
      <c r="AD152" s="152"/>
      <c r="AE152" s="152" t="s">
        <v>136</v>
      </c>
      <c r="AF152" s="152">
        <v>0</v>
      </c>
      <c r="AG152" s="152"/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>
      <c r="A153" s="153">
        <v>58</v>
      </c>
      <c r="B153" s="159" t="s">
        <v>314</v>
      </c>
      <c r="C153" s="197" t="s">
        <v>315</v>
      </c>
      <c r="D153" s="161" t="s">
        <v>178</v>
      </c>
      <c r="E153" s="170">
        <v>28.7</v>
      </c>
      <c r="F153" s="175"/>
      <c r="G153" s="176">
        <f>ROUND(E153*F153,2)</f>
        <v>0</v>
      </c>
      <c r="H153" s="175"/>
      <c r="I153" s="176">
        <f>ROUND(E153*H153,2)</f>
        <v>0</v>
      </c>
      <c r="J153" s="175"/>
      <c r="K153" s="176">
        <f>ROUND(E153*J153,2)</f>
        <v>0</v>
      </c>
      <c r="L153" s="176">
        <v>21</v>
      </c>
      <c r="M153" s="176">
        <f>G153*(1+L153/100)</f>
        <v>0</v>
      </c>
      <c r="N153" s="162">
        <v>3.2000000000000003E-4</v>
      </c>
      <c r="O153" s="162">
        <f>ROUND(E153*N153,5)</f>
        <v>9.1800000000000007E-3</v>
      </c>
      <c r="P153" s="162">
        <v>0</v>
      </c>
      <c r="Q153" s="162">
        <f>ROUND(E153*P153,5)</f>
        <v>0</v>
      </c>
      <c r="R153" s="162"/>
      <c r="S153" s="162"/>
      <c r="T153" s="163">
        <v>0.23599999999999999</v>
      </c>
      <c r="U153" s="162">
        <f>ROUND(E153*T153,2)</f>
        <v>6.77</v>
      </c>
      <c r="V153" s="152"/>
      <c r="W153" s="152"/>
      <c r="X153" s="152"/>
      <c r="Y153" s="152"/>
      <c r="Z153" s="152"/>
      <c r="AA153" s="152"/>
      <c r="AB153" s="152"/>
      <c r="AC153" s="152"/>
      <c r="AD153" s="152"/>
      <c r="AE153" s="152" t="s">
        <v>134</v>
      </c>
      <c r="AF153" s="152"/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1">
      <c r="A154" s="153"/>
      <c r="B154" s="159"/>
      <c r="C154" s="200" t="s">
        <v>148</v>
      </c>
      <c r="D154" s="168"/>
      <c r="E154" s="173"/>
      <c r="F154" s="176"/>
      <c r="G154" s="176"/>
      <c r="H154" s="176"/>
      <c r="I154" s="176"/>
      <c r="J154" s="176"/>
      <c r="K154" s="176"/>
      <c r="L154" s="176"/>
      <c r="M154" s="176"/>
      <c r="N154" s="162"/>
      <c r="O154" s="162"/>
      <c r="P154" s="162"/>
      <c r="Q154" s="162"/>
      <c r="R154" s="162"/>
      <c r="S154" s="162"/>
      <c r="T154" s="163"/>
      <c r="U154" s="162"/>
      <c r="V154" s="152"/>
      <c r="W154" s="152"/>
      <c r="X154" s="152"/>
      <c r="Y154" s="152"/>
      <c r="Z154" s="152"/>
      <c r="AA154" s="152"/>
      <c r="AB154" s="152"/>
      <c r="AC154" s="152"/>
      <c r="AD154" s="152"/>
      <c r="AE154" s="152" t="s">
        <v>136</v>
      </c>
      <c r="AF154" s="152">
        <v>2</v>
      </c>
      <c r="AG154" s="152"/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1">
      <c r="A155" s="153"/>
      <c r="B155" s="159"/>
      <c r="C155" s="201" t="s">
        <v>316</v>
      </c>
      <c r="D155" s="168"/>
      <c r="E155" s="173">
        <v>8.3000000000000007</v>
      </c>
      <c r="F155" s="176"/>
      <c r="G155" s="176"/>
      <c r="H155" s="176"/>
      <c r="I155" s="176"/>
      <c r="J155" s="176"/>
      <c r="K155" s="176"/>
      <c r="L155" s="176"/>
      <c r="M155" s="176"/>
      <c r="N155" s="162"/>
      <c r="O155" s="162"/>
      <c r="P155" s="162"/>
      <c r="Q155" s="162"/>
      <c r="R155" s="162"/>
      <c r="S155" s="162"/>
      <c r="T155" s="163"/>
      <c r="U155" s="162"/>
      <c r="V155" s="152"/>
      <c r="W155" s="152"/>
      <c r="X155" s="152"/>
      <c r="Y155" s="152"/>
      <c r="Z155" s="152"/>
      <c r="AA155" s="152"/>
      <c r="AB155" s="152"/>
      <c r="AC155" s="152"/>
      <c r="AD155" s="152"/>
      <c r="AE155" s="152" t="s">
        <v>136</v>
      </c>
      <c r="AF155" s="152">
        <v>2</v>
      </c>
      <c r="AG155" s="152"/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>
      <c r="A156" s="153"/>
      <c r="B156" s="159"/>
      <c r="C156" s="201" t="s">
        <v>317</v>
      </c>
      <c r="D156" s="168"/>
      <c r="E156" s="173">
        <v>4</v>
      </c>
      <c r="F156" s="176"/>
      <c r="G156" s="176"/>
      <c r="H156" s="176"/>
      <c r="I156" s="176"/>
      <c r="J156" s="176"/>
      <c r="K156" s="176"/>
      <c r="L156" s="176"/>
      <c r="M156" s="176"/>
      <c r="N156" s="162"/>
      <c r="O156" s="162"/>
      <c r="P156" s="162"/>
      <c r="Q156" s="162"/>
      <c r="R156" s="162"/>
      <c r="S156" s="162"/>
      <c r="T156" s="163"/>
      <c r="U156" s="162"/>
      <c r="V156" s="152"/>
      <c r="W156" s="152"/>
      <c r="X156" s="152"/>
      <c r="Y156" s="152"/>
      <c r="Z156" s="152"/>
      <c r="AA156" s="152"/>
      <c r="AB156" s="152"/>
      <c r="AC156" s="152"/>
      <c r="AD156" s="152"/>
      <c r="AE156" s="152" t="s">
        <v>136</v>
      </c>
      <c r="AF156" s="152">
        <v>2</v>
      </c>
      <c r="AG156" s="152"/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1">
      <c r="A157" s="153"/>
      <c r="B157" s="159"/>
      <c r="C157" s="201" t="s">
        <v>318</v>
      </c>
      <c r="D157" s="168"/>
      <c r="E157" s="173">
        <v>12</v>
      </c>
      <c r="F157" s="176"/>
      <c r="G157" s="176"/>
      <c r="H157" s="176"/>
      <c r="I157" s="176"/>
      <c r="J157" s="176"/>
      <c r="K157" s="176"/>
      <c r="L157" s="176"/>
      <c r="M157" s="176"/>
      <c r="N157" s="162"/>
      <c r="O157" s="162"/>
      <c r="P157" s="162"/>
      <c r="Q157" s="162"/>
      <c r="R157" s="162"/>
      <c r="S157" s="162"/>
      <c r="T157" s="163"/>
      <c r="U157" s="162"/>
      <c r="V157" s="152"/>
      <c r="W157" s="152"/>
      <c r="X157" s="152"/>
      <c r="Y157" s="152"/>
      <c r="Z157" s="152"/>
      <c r="AA157" s="152"/>
      <c r="AB157" s="152"/>
      <c r="AC157" s="152"/>
      <c r="AD157" s="152"/>
      <c r="AE157" s="152" t="s">
        <v>136</v>
      </c>
      <c r="AF157" s="152">
        <v>2</v>
      </c>
      <c r="AG157" s="152"/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1">
      <c r="A158" s="153"/>
      <c r="B158" s="159"/>
      <c r="C158" s="201" t="s">
        <v>319</v>
      </c>
      <c r="D158" s="168"/>
      <c r="E158" s="173">
        <v>4.4000000000000004</v>
      </c>
      <c r="F158" s="176"/>
      <c r="G158" s="176"/>
      <c r="H158" s="176"/>
      <c r="I158" s="176"/>
      <c r="J158" s="176"/>
      <c r="K158" s="176"/>
      <c r="L158" s="176"/>
      <c r="M158" s="176"/>
      <c r="N158" s="162"/>
      <c r="O158" s="162"/>
      <c r="P158" s="162"/>
      <c r="Q158" s="162"/>
      <c r="R158" s="162"/>
      <c r="S158" s="162"/>
      <c r="T158" s="163"/>
      <c r="U158" s="162"/>
      <c r="V158" s="152"/>
      <c r="W158" s="152"/>
      <c r="X158" s="152"/>
      <c r="Y158" s="152"/>
      <c r="Z158" s="152"/>
      <c r="AA158" s="152"/>
      <c r="AB158" s="152"/>
      <c r="AC158" s="152"/>
      <c r="AD158" s="152"/>
      <c r="AE158" s="152" t="s">
        <v>136</v>
      </c>
      <c r="AF158" s="152">
        <v>2</v>
      </c>
      <c r="AG158" s="152"/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1">
      <c r="A159" s="153"/>
      <c r="B159" s="159"/>
      <c r="C159" s="202" t="s">
        <v>204</v>
      </c>
      <c r="D159" s="169"/>
      <c r="E159" s="174">
        <v>28.7</v>
      </c>
      <c r="F159" s="176"/>
      <c r="G159" s="176"/>
      <c r="H159" s="176"/>
      <c r="I159" s="176"/>
      <c r="J159" s="176"/>
      <c r="K159" s="176"/>
      <c r="L159" s="176"/>
      <c r="M159" s="176"/>
      <c r="N159" s="162"/>
      <c r="O159" s="162"/>
      <c r="P159" s="162"/>
      <c r="Q159" s="162"/>
      <c r="R159" s="162"/>
      <c r="S159" s="162"/>
      <c r="T159" s="163"/>
      <c r="U159" s="162"/>
      <c r="V159" s="152"/>
      <c r="W159" s="152"/>
      <c r="X159" s="152"/>
      <c r="Y159" s="152"/>
      <c r="Z159" s="152"/>
      <c r="AA159" s="152"/>
      <c r="AB159" s="152"/>
      <c r="AC159" s="152"/>
      <c r="AD159" s="152"/>
      <c r="AE159" s="152" t="s">
        <v>136</v>
      </c>
      <c r="AF159" s="152">
        <v>3</v>
      </c>
      <c r="AG159" s="152"/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>
      <c r="A160" s="153"/>
      <c r="B160" s="159"/>
      <c r="C160" s="200" t="s">
        <v>150</v>
      </c>
      <c r="D160" s="168"/>
      <c r="E160" s="173"/>
      <c r="F160" s="176"/>
      <c r="G160" s="176"/>
      <c r="H160" s="176"/>
      <c r="I160" s="176"/>
      <c r="J160" s="176"/>
      <c r="K160" s="176"/>
      <c r="L160" s="176"/>
      <c r="M160" s="176"/>
      <c r="N160" s="162"/>
      <c r="O160" s="162"/>
      <c r="P160" s="162"/>
      <c r="Q160" s="162"/>
      <c r="R160" s="162"/>
      <c r="S160" s="162"/>
      <c r="T160" s="163"/>
      <c r="U160" s="162"/>
      <c r="V160" s="152"/>
      <c r="W160" s="152"/>
      <c r="X160" s="152"/>
      <c r="Y160" s="152"/>
      <c r="Z160" s="152"/>
      <c r="AA160" s="152"/>
      <c r="AB160" s="152"/>
      <c r="AC160" s="152"/>
      <c r="AD160" s="152"/>
      <c r="AE160" s="152" t="s">
        <v>136</v>
      </c>
      <c r="AF160" s="152">
        <v>0</v>
      </c>
      <c r="AG160" s="152"/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1">
      <c r="A161" s="153"/>
      <c r="B161" s="159"/>
      <c r="C161" s="198" t="s">
        <v>320</v>
      </c>
      <c r="D161" s="164"/>
      <c r="E161" s="171">
        <v>28.7</v>
      </c>
      <c r="F161" s="176"/>
      <c r="G161" s="176"/>
      <c r="H161" s="176"/>
      <c r="I161" s="176"/>
      <c r="J161" s="176"/>
      <c r="K161" s="176"/>
      <c r="L161" s="176"/>
      <c r="M161" s="176"/>
      <c r="N161" s="162"/>
      <c r="O161" s="162"/>
      <c r="P161" s="162"/>
      <c r="Q161" s="162"/>
      <c r="R161" s="162"/>
      <c r="S161" s="162"/>
      <c r="T161" s="163"/>
      <c r="U161" s="162"/>
      <c r="V161" s="152"/>
      <c r="W161" s="152"/>
      <c r="X161" s="152"/>
      <c r="Y161" s="152"/>
      <c r="Z161" s="152"/>
      <c r="AA161" s="152"/>
      <c r="AB161" s="152"/>
      <c r="AC161" s="152"/>
      <c r="AD161" s="152"/>
      <c r="AE161" s="152" t="s">
        <v>136</v>
      </c>
      <c r="AF161" s="152">
        <v>0</v>
      </c>
      <c r="AG161" s="152"/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outlineLevel="1">
      <c r="A162" s="153">
        <v>59</v>
      </c>
      <c r="B162" s="159" t="s">
        <v>321</v>
      </c>
      <c r="C162" s="197" t="s">
        <v>322</v>
      </c>
      <c r="D162" s="161" t="s">
        <v>226</v>
      </c>
      <c r="E162" s="170">
        <v>0.69</v>
      </c>
      <c r="F162" s="175"/>
      <c r="G162" s="176">
        <f>ROUND(E162*F162,2)</f>
        <v>0</v>
      </c>
      <c r="H162" s="175"/>
      <c r="I162" s="176">
        <f>ROUND(E162*H162,2)</f>
        <v>0</v>
      </c>
      <c r="J162" s="175"/>
      <c r="K162" s="176">
        <f>ROUND(E162*J162,2)</f>
        <v>0</v>
      </c>
      <c r="L162" s="176">
        <v>21</v>
      </c>
      <c r="M162" s="176">
        <f>G162*(1+L162/100)</f>
        <v>0</v>
      </c>
      <c r="N162" s="162">
        <v>0</v>
      </c>
      <c r="O162" s="162">
        <f>ROUND(E162*N162,5)</f>
        <v>0</v>
      </c>
      <c r="P162" s="162">
        <v>0</v>
      </c>
      <c r="Q162" s="162">
        <f>ROUND(E162*P162,5)</f>
        <v>0</v>
      </c>
      <c r="R162" s="162"/>
      <c r="S162" s="162"/>
      <c r="T162" s="163">
        <v>1.5980000000000001</v>
      </c>
      <c r="U162" s="162">
        <f>ROUND(E162*T162,2)</f>
        <v>1.1000000000000001</v>
      </c>
      <c r="V162" s="152"/>
      <c r="W162" s="152"/>
      <c r="X162" s="152"/>
      <c r="Y162" s="152"/>
      <c r="Z162" s="152"/>
      <c r="AA162" s="152"/>
      <c r="AB162" s="152"/>
      <c r="AC162" s="152"/>
      <c r="AD162" s="152"/>
      <c r="AE162" s="152" t="s">
        <v>134</v>
      </c>
      <c r="AF162" s="152"/>
      <c r="AG162" s="152"/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>
      <c r="A163" s="154" t="s">
        <v>129</v>
      </c>
      <c r="B163" s="160" t="s">
        <v>86</v>
      </c>
      <c r="C163" s="199" t="s">
        <v>87</v>
      </c>
      <c r="D163" s="165"/>
      <c r="E163" s="172"/>
      <c r="F163" s="177"/>
      <c r="G163" s="177">
        <f>SUMIF(AE164:AE170,"&lt;&gt;NOR",G164:G170)</f>
        <v>0</v>
      </c>
      <c r="H163" s="177"/>
      <c r="I163" s="177">
        <f>SUM(I164:I170)</f>
        <v>0</v>
      </c>
      <c r="J163" s="177"/>
      <c r="K163" s="177">
        <f>SUM(K164:K170)</f>
        <v>0</v>
      </c>
      <c r="L163" s="177"/>
      <c r="M163" s="177">
        <f>SUM(M164:M170)</f>
        <v>0</v>
      </c>
      <c r="N163" s="166"/>
      <c r="O163" s="166">
        <f>SUM(O164:O170)</f>
        <v>4.2999999999999999E-4</v>
      </c>
      <c r="P163" s="166"/>
      <c r="Q163" s="166">
        <f>SUM(Q164:Q170)</f>
        <v>0</v>
      </c>
      <c r="R163" s="166"/>
      <c r="S163" s="166"/>
      <c r="T163" s="167"/>
      <c r="U163" s="166">
        <f>SUM(U164:U170)</f>
        <v>14.73</v>
      </c>
      <c r="AE163" t="s">
        <v>130</v>
      </c>
    </row>
    <row r="164" spans="1:60" outlineLevel="1">
      <c r="A164" s="153">
        <v>60</v>
      </c>
      <c r="B164" s="159" t="s">
        <v>323</v>
      </c>
      <c r="C164" s="197" t="s">
        <v>324</v>
      </c>
      <c r="D164" s="161" t="s">
        <v>133</v>
      </c>
      <c r="E164" s="170">
        <v>43.33</v>
      </c>
      <c r="F164" s="175"/>
      <c r="G164" s="176">
        <f>ROUND(E164*F164,2)</f>
        <v>0</v>
      </c>
      <c r="H164" s="175"/>
      <c r="I164" s="176">
        <f>ROUND(E164*H164,2)</f>
        <v>0</v>
      </c>
      <c r="J164" s="175"/>
      <c r="K164" s="176">
        <f>ROUND(E164*J164,2)</f>
        <v>0</v>
      </c>
      <c r="L164" s="176">
        <v>21</v>
      </c>
      <c r="M164" s="176">
        <f>G164*(1+L164/100)</f>
        <v>0</v>
      </c>
      <c r="N164" s="162">
        <v>1.0000000000000001E-5</v>
      </c>
      <c r="O164" s="162">
        <f>ROUND(E164*N164,5)</f>
        <v>4.2999999999999999E-4</v>
      </c>
      <c r="P164" s="162">
        <v>0</v>
      </c>
      <c r="Q164" s="162">
        <f>ROUND(E164*P164,5)</f>
        <v>0</v>
      </c>
      <c r="R164" s="162"/>
      <c r="S164" s="162"/>
      <c r="T164" s="163">
        <v>0.34</v>
      </c>
      <c r="U164" s="162">
        <f>ROUND(E164*T164,2)</f>
        <v>14.73</v>
      </c>
      <c r="V164" s="152"/>
      <c r="W164" s="152"/>
      <c r="X164" s="152"/>
      <c r="Y164" s="152"/>
      <c r="Z164" s="152"/>
      <c r="AA164" s="152"/>
      <c r="AB164" s="152"/>
      <c r="AC164" s="152"/>
      <c r="AD164" s="152"/>
      <c r="AE164" s="152" t="s">
        <v>134</v>
      </c>
      <c r="AF164" s="152"/>
      <c r="AG164" s="152"/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outlineLevel="1">
      <c r="A165" s="153"/>
      <c r="B165" s="159"/>
      <c r="C165" s="200" t="s">
        <v>148</v>
      </c>
      <c r="D165" s="168"/>
      <c r="E165" s="173"/>
      <c r="F165" s="176"/>
      <c r="G165" s="176"/>
      <c r="H165" s="176"/>
      <c r="I165" s="176"/>
      <c r="J165" s="176"/>
      <c r="K165" s="176"/>
      <c r="L165" s="176"/>
      <c r="M165" s="176"/>
      <c r="N165" s="162"/>
      <c r="O165" s="162"/>
      <c r="P165" s="162"/>
      <c r="Q165" s="162"/>
      <c r="R165" s="162"/>
      <c r="S165" s="162"/>
      <c r="T165" s="163"/>
      <c r="U165" s="162"/>
      <c r="V165" s="152"/>
      <c r="W165" s="152"/>
      <c r="X165" s="152"/>
      <c r="Y165" s="152"/>
      <c r="Z165" s="152"/>
      <c r="AA165" s="152"/>
      <c r="AB165" s="152"/>
      <c r="AC165" s="152"/>
      <c r="AD165" s="152"/>
      <c r="AE165" s="152" t="s">
        <v>136</v>
      </c>
      <c r="AF165" s="152">
        <v>2</v>
      </c>
      <c r="AG165" s="152"/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outlineLevel="1">
      <c r="A166" s="153"/>
      <c r="B166" s="159"/>
      <c r="C166" s="201" t="s">
        <v>325</v>
      </c>
      <c r="D166" s="168"/>
      <c r="E166" s="173">
        <v>20.7</v>
      </c>
      <c r="F166" s="176"/>
      <c r="G166" s="176"/>
      <c r="H166" s="176"/>
      <c r="I166" s="176"/>
      <c r="J166" s="176"/>
      <c r="K166" s="176"/>
      <c r="L166" s="176"/>
      <c r="M166" s="176"/>
      <c r="N166" s="162"/>
      <c r="O166" s="162"/>
      <c r="P166" s="162"/>
      <c r="Q166" s="162"/>
      <c r="R166" s="162"/>
      <c r="S166" s="162"/>
      <c r="T166" s="163"/>
      <c r="U166" s="162"/>
      <c r="V166" s="152"/>
      <c r="W166" s="152"/>
      <c r="X166" s="152"/>
      <c r="Y166" s="152"/>
      <c r="Z166" s="152"/>
      <c r="AA166" s="152"/>
      <c r="AB166" s="152"/>
      <c r="AC166" s="152"/>
      <c r="AD166" s="152"/>
      <c r="AE166" s="152" t="s">
        <v>136</v>
      </c>
      <c r="AF166" s="152">
        <v>2</v>
      </c>
      <c r="AG166" s="152"/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outlineLevel="1">
      <c r="A167" s="153"/>
      <c r="B167" s="159"/>
      <c r="C167" s="201" t="s">
        <v>326</v>
      </c>
      <c r="D167" s="168"/>
      <c r="E167" s="173">
        <v>22.63</v>
      </c>
      <c r="F167" s="176"/>
      <c r="G167" s="176"/>
      <c r="H167" s="176"/>
      <c r="I167" s="176"/>
      <c r="J167" s="176"/>
      <c r="K167" s="176"/>
      <c r="L167" s="176"/>
      <c r="M167" s="176"/>
      <c r="N167" s="162"/>
      <c r="O167" s="162"/>
      <c r="P167" s="162"/>
      <c r="Q167" s="162"/>
      <c r="R167" s="162"/>
      <c r="S167" s="162"/>
      <c r="T167" s="163"/>
      <c r="U167" s="162"/>
      <c r="V167" s="152"/>
      <c r="W167" s="152"/>
      <c r="X167" s="152"/>
      <c r="Y167" s="152"/>
      <c r="Z167" s="152"/>
      <c r="AA167" s="152"/>
      <c r="AB167" s="152"/>
      <c r="AC167" s="152"/>
      <c r="AD167" s="152"/>
      <c r="AE167" s="152" t="s">
        <v>136</v>
      </c>
      <c r="AF167" s="152">
        <v>2</v>
      </c>
      <c r="AG167" s="152"/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outlineLevel="1">
      <c r="A168" s="153"/>
      <c r="B168" s="159"/>
      <c r="C168" s="202" t="s">
        <v>204</v>
      </c>
      <c r="D168" s="169"/>
      <c r="E168" s="174">
        <v>43.33</v>
      </c>
      <c r="F168" s="176"/>
      <c r="G168" s="176"/>
      <c r="H168" s="176"/>
      <c r="I168" s="176"/>
      <c r="J168" s="176"/>
      <c r="K168" s="176"/>
      <c r="L168" s="176"/>
      <c r="M168" s="176"/>
      <c r="N168" s="162"/>
      <c r="O168" s="162"/>
      <c r="P168" s="162"/>
      <c r="Q168" s="162"/>
      <c r="R168" s="162"/>
      <c r="S168" s="162"/>
      <c r="T168" s="163"/>
      <c r="U168" s="162"/>
      <c r="V168" s="152"/>
      <c r="W168" s="152"/>
      <c r="X168" s="152"/>
      <c r="Y168" s="152"/>
      <c r="Z168" s="152"/>
      <c r="AA168" s="152"/>
      <c r="AB168" s="152"/>
      <c r="AC168" s="152"/>
      <c r="AD168" s="152"/>
      <c r="AE168" s="152" t="s">
        <v>136</v>
      </c>
      <c r="AF168" s="152">
        <v>3</v>
      </c>
      <c r="AG168" s="152"/>
      <c r="AH168" s="152"/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outlineLevel="1">
      <c r="A169" s="153"/>
      <c r="B169" s="159"/>
      <c r="C169" s="200" t="s">
        <v>150</v>
      </c>
      <c r="D169" s="168"/>
      <c r="E169" s="173"/>
      <c r="F169" s="176"/>
      <c r="G169" s="176"/>
      <c r="H169" s="176"/>
      <c r="I169" s="176"/>
      <c r="J169" s="176"/>
      <c r="K169" s="176"/>
      <c r="L169" s="176"/>
      <c r="M169" s="176"/>
      <c r="N169" s="162"/>
      <c r="O169" s="162"/>
      <c r="P169" s="162"/>
      <c r="Q169" s="162"/>
      <c r="R169" s="162"/>
      <c r="S169" s="162"/>
      <c r="T169" s="163"/>
      <c r="U169" s="162"/>
      <c r="V169" s="152"/>
      <c r="W169" s="152"/>
      <c r="X169" s="152"/>
      <c r="Y169" s="152"/>
      <c r="Z169" s="152"/>
      <c r="AA169" s="152"/>
      <c r="AB169" s="152"/>
      <c r="AC169" s="152"/>
      <c r="AD169" s="152"/>
      <c r="AE169" s="152" t="s">
        <v>136</v>
      </c>
      <c r="AF169" s="152">
        <v>0</v>
      </c>
      <c r="AG169" s="152"/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outlineLevel="1">
      <c r="A170" s="153"/>
      <c r="B170" s="159"/>
      <c r="C170" s="198" t="s">
        <v>327</v>
      </c>
      <c r="D170" s="164"/>
      <c r="E170" s="171">
        <v>43.33</v>
      </c>
      <c r="F170" s="176"/>
      <c r="G170" s="176"/>
      <c r="H170" s="176"/>
      <c r="I170" s="176"/>
      <c r="J170" s="176"/>
      <c r="K170" s="176"/>
      <c r="L170" s="176"/>
      <c r="M170" s="176"/>
      <c r="N170" s="162"/>
      <c r="O170" s="162"/>
      <c r="P170" s="162"/>
      <c r="Q170" s="162"/>
      <c r="R170" s="162"/>
      <c r="S170" s="162"/>
      <c r="T170" s="163"/>
      <c r="U170" s="162"/>
      <c r="V170" s="152"/>
      <c r="W170" s="152"/>
      <c r="X170" s="152"/>
      <c r="Y170" s="152"/>
      <c r="Z170" s="152"/>
      <c r="AA170" s="152"/>
      <c r="AB170" s="152"/>
      <c r="AC170" s="152"/>
      <c r="AD170" s="152"/>
      <c r="AE170" s="152" t="s">
        <v>136</v>
      </c>
      <c r="AF170" s="152">
        <v>0</v>
      </c>
      <c r="AG170" s="152"/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>
      <c r="A171" s="154" t="s">
        <v>129</v>
      </c>
      <c r="B171" s="160" t="s">
        <v>88</v>
      </c>
      <c r="C171" s="199" t="s">
        <v>89</v>
      </c>
      <c r="D171" s="165"/>
      <c r="E171" s="172"/>
      <c r="F171" s="177"/>
      <c r="G171" s="177">
        <f>SUMIF(AE172:AE185,"&lt;&gt;NOR",G172:G185)</f>
        <v>0</v>
      </c>
      <c r="H171" s="177"/>
      <c r="I171" s="177">
        <f>SUM(I172:I185)</f>
        <v>0</v>
      </c>
      <c r="J171" s="177"/>
      <c r="K171" s="177">
        <f>SUM(K172:K185)</f>
        <v>0</v>
      </c>
      <c r="L171" s="177"/>
      <c r="M171" s="177">
        <f>SUM(M172:M185)</f>
        <v>0</v>
      </c>
      <c r="N171" s="166"/>
      <c r="O171" s="166">
        <f>SUM(O172:O185)</f>
        <v>0.25374999999999998</v>
      </c>
      <c r="P171" s="166"/>
      <c r="Q171" s="166">
        <f>SUM(Q172:Q185)</f>
        <v>1.4880000000000001E-2</v>
      </c>
      <c r="R171" s="166"/>
      <c r="S171" s="166"/>
      <c r="T171" s="167"/>
      <c r="U171" s="166">
        <f>SUM(U172:U185)</f>
        <v>28.15</v>
      </c>
      <c r="AE171" t="s">
        <v>130</v>
      </c>
    </row>
    <row r="172" spans="1:60" outlineLevel="1">
      <c r="A172" s="153">
        <v>61</v>
      </c>
      <c r="B172" s="159" t="s">
        <v>328</v>
      </c>
      <c r="C172" s="197" t="s">
        <v>329</v>
      </c>
      <c r="D172" s="161" t="s">
        <v>133</v>
      </c>
      <c r="E172" s="170">
        <v>14.88</v>
      </c>
      <c r="F172" s="175"/>
      <c r="G172" s="176">
        <f>ROUND(E172*F172,2)</f>
        <v>0</v>
      </c>
      <c r="H172" s="175"/>
      <c r="I172" s="176">
        <f>ROUND(E172*H172,2)</f>
        <v>0</v>
      </c>
      <c r="J172" s="175"/>
      <c r="K172" s="176">
        <f>ROUND(E172*J172,2)</f>
        <v>0</v>
      </c>
      <c r="L172" s="176">
        <v>21</v>
      </c>
      <c r="M172" s="176">
        <f>G172*(1+L172/100)</f>
        <v>0</v>
      </c>
      <c r="N172" s="162">
        <v>0</v>
      </c>
      <c r="O172" s="162">
        <f>ROUND(E172*N172,5)</f>
        <v>0</v>
      </c>
      <c r="P172" s="162">
        <v>1E-3</v>
      </c>
      <c r="Q172" s="162">
        <f>ROUND(E172*P172,5)</f>
        <v>1.4880000000000001E-2</v>
      </c>
      <c r="R172" s="162"/>
      <c r="S172" s="162"/>
      <c r="T172" s="163">
        <v>0.29143000000000002</v>
      </c>
      <c r="U172" s="162">
        <f>ROUND(E172*T172,2)</f>
        <v>4.34</v>
      </c>
      <c r="V172" s="152"/>
      <c r="W172" s="152"/>
      <c r="X172" s="152"/>
      <c r="Y172" s="152"/>
      <c r="Z172" s="152"/>
      <c r="AA172" s="152"/>
      <c r="AB172" s="152"/>
      <c r="AC172" s="152"/>
      <c r="AD172" s="152"/>
      <c r="AE172" s="152" t="s">
        <v>140</v>
      </c>
      <c r="AF172" s="152"/>
      <c r="AG172" s="152"/>
      <c r="AH172" s="152"/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outlineLevel="1">
      <c r="A173" s="153"/>
      <c r="B173" s="159"/>
      <c r="C173" s="198" t="s">
        <v>330</v>
      </c>
      <c r="D173" s="164"/>
      <c r="E173" s="171">
        <v>14.88</v>
      </c>
      <c r="F173" s="176"/>
      <c r="G173" s="176"/>
      <c r="H173" s="176"/>
      <c r="I173" s="176"/>
      <c r="J173" s="176"/>
      <c r="K173" s="176"/>
      <c r="L173" s="176"/>
      <c r="M173" s="176"/>
      <c r="N173" s="162"/>
      <c r="O173" s="162"/>
      <c r="P173" s="162"/>
      <c r="Q173" s="162"/>
      <c r="R173" s="162"/>
      <c r="S173" s="162"/>
      <c r="T173" s="163"/>
      <c r="U173" s="162"/>
      <c r="V173" s="152"/>
      <c r="W173" s="152"/>
      <c r="X173" s="152"/>
      <c r="Y173" s="152"/>
      <c r="Z173" s="152"/>
      <c r="AA173" s="152"/>
      <c r="AB173" s="152"/>
      <c r="AC173" s="152"/>
      <c r="AD173" s="152"/>
      <c r="AE173" s="152" t="s">
        <v>136</v>
      </c>
      <c r="AF173" s="152">
        <v>0</v>
      </c>
      <c r="AG173" s="152"/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outlineLevel="1">
      <c r="A174" s="153">
        <v>62</v>
      </c>
      <c r="B174" s="159" t="s">
        <v>331</v>
      </c>
      <c r="C174" s="197" t="s">
        <v>332</v>
      </c>
      <c r="D174" s="161" t="s">
        <v>133</v>
      </c>
      <c r="E174" s="170">
        <v>26.69</v>
      </c>
      <c r="F174" s="175"/>
      <c r="G174" s="176">
        <f>ROUND(E174*F174,2)</f>
        <v>0</v>
      </c>
      <c r="H174" s="175"/>
      <c r="I174" s="176">
        <f>ROUND(E174*H174,2)</f>
        <v>0</v>
      </c>
      <c r="J174" s="175"/>
      <c r="K174" s="176">
        <f>ROUND(E174*J174,2)</f>
        <v>0</v>
      </c>
      <c r="L174" s="176">
        <v>21</v>
      </c>
      <c r="M174" s="176">
        <f>G174*(1+L174/100)</f>
        <v>0</v>
      </c>
      <c r="N174" s="162">
        <v>9.1699999999999993E-3</v>
      </c>
      <c r="O174" s="162">
        <f>ROUND(E174*N174,5)</f>
        <v>0.24475</v>
      </c>
      <c r="P174" s="162">
        <v>0</v>
      </c>
      <c r="Q174" s="162">
        <f>ROUND(E174*P174,5)</f>
        <v>0</v>
      </c>
      <c r="R174" s="162"/>
      <c r="S174" s="162"/>
      <c r="T174" s="163">
        <v>0.88690999999999998</v>
      </c>
      <c r="U174" s="162">
        <f>ROUND(E174*T174,2)</f>
        <v>23.67</v>
      </c>
      <c r="V174" s="152"/>
      <c r="W174" s="152"/>
      <c r="X174" s="152"/>
      <c r="Y174" s="152"/>
      <c r="Z174" s="152"/>
      <c r="AA174" s="152"/>
      <c r="AB174" s="152"/>
      <c r="AC174" s="152"/>
      <c r="AD174" s="152"/>
      <c r="AE174" s="152" t="s">
        <v>140</v>
      </c>
      <c r="AF174" s="152"/>
      <c r="AG174" s="152"/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outlineLevel="1">
      <c r="A175" s="153"/>
      <c r="B175" s="159"/>
      <c r="C175" s="200" t="s">
        <v>148</v>
      </c>
      <c r="D175" s="168"/>
      <c r="E175" s="173"/>
      <c r="F175" s="176"/>
      <c r="G175" s="176"/>
      <c r="H175" s="176"/>
      <c r="I175" s="176"/>
      <c r="J175" s="176"/>
      <c r="K175" s="176"/>
      <c r="L175" s="176"/>
      <c r="M175" s="176"/>
      <c r="N175" s="162"/>
      <c r="O175" s="162"/>
      <c r="P175" s="162"/>
      <c r="Q175" s="162"/>
      <c r="R175" s="162"/>
      <c r="S175" s="162"/>
      <c r="T175" s="163"/>
      <c r="U175" s="162"/>
      <c r="V175" s="152"/>
      <c r="W175" s="152"/>
      <c r="X175" s="152"/>
      <c r="Y175" s="152"/>
      <c r="Z175" s="152"/>
      <c r="AA175" s="152"/>
      <c r="AB175" s="152"/>
      <c r="AC175" s="152"/>
      <c r="AD175" s="152"/>
      <c r="AE175" s="152" t="s">
        <v>136</v>
      </c>
      <c r="AF175" s="152">
        <v>2</v>
      </c>
      <c r="AG175" s="152"/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1">
      <c r="A176" s="153"/>
      <c r="B176" s="159"/>
      <c r="C176" s="201" t="s">
        <v>333</v>
      </c>
      <c r="D176" s="168"/>
      <c r="E176" s="173">
        <v>12.29</v>
      </c>
      <c r="F176" s="176"/>
      <c r="G176" s="176"/>
      <c r="H176" s="176"/>
      <c r="I176" s="176"/>
      <c r="J176" s="176"/>
      <c r="K176" s="176"/>
      <c r="L176" s="176"/>
      <c r="M176" s="176"/>
      <c r="N176" s="162"/>
      <c r="O176" s="162"/>
      <c r="P176" s="162"/>
      <c r="Q176" s="162"/>
      <c r="R176" s="162"/>
      <c r="S176" s="162"/>
      <c r="T176" s="163"/>
      <c r="U176" s="162"/>
      <c r="V176" s="152"/>
      <c r="W176" s="152"/>
      <c r="X176" s="152"/>
      <c r="Y176" s="152"/>
      <c r="Z176" s="152"/>
      <c r="AA176" s="152"/>
      <c r="AB176" s="152"/>
      <c r="AC176" s="152"/>
      <c r="AD176" s="152"/>
      <c r="AE176" s="152" t="s">
        <v>136</v>
      </c>
      <c r="AF176" s="152">
        <v>2</v>
      </c>
      <c r="AG176" s="152"/>
      <c r="AH176" s="152"/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60" ht="22.5" outlineLevel="1">
      <c r="A177" s="153"/>
      <c r="B177" s="159"/>
      <c r="C177" s="201" t="s">
        <v>334</v>
      </c>
      <c r="D177" s="168"/>
      <c r="E177" s="173">
        <v>10.1</v>
      </c>
      <c r="F177" s="176"/>
      <c r="G177" s="176"/>
      <c r="H177" s="176"/>
      <c r="I177" s="176"/>
      <c r="J177" s="176"/>
      <c r="K177" s="176"/>
      <c r="L177" s="176"/>
      <c r="M177" s="176"/>
      <c r="N177" s="162"/>
      <c r="O177" s="162"/>
      <c r="P177" s="162"/>
      <c r="Q177" s="162"/>
      <c r="R177" s="162"/>
      <c r="S177" s="162"/>
      <c r="T177" s="163"/>
      <c r="U177" s="162"/>
      <c r="V177" s="152"/>
      <c r="W177" s="152"/>
      <c r="X177" s="152"/>
      <c r="Y177" s="152"/>
      <c r="Z177" s="152"/>
      <c r="AA177" s="152"/>
      <c r="AB177" s="152"/>
      <c r="AC177" s="152"/>
      <c r="AD177" s="152"/>
      <c r="AE177" s="152" t="s">
        <v>136</v>
      </c>
      <c r="AF177" s="152">
        <v>2</v>
      </c>
      <c r="AG177" s="152"/>
      <c r="AH177" s="152"/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  <c r="BH177" s="152"/>
    </row>
    <row r="178" spans="1:60" outlineLevel="1">
      <c r="A178" s="153"/>
      <c r="B178" s="159"/>
      <c r="C178" s="201" t="s">
        <v>335</v>
      </c>
      <c r="D178" s="168"/>
      <c r="E178" s="173">
        <v>4.3</v>
      </c>
      <c r="F178" s="176"/>
      <c r="G178" s="176"/>
      <c r="H178" s="176"/>
      <c r="I178" s="176"/>
      <c r="J178" s="176"/>
      <c r="K178" s="176"/>
      <c r="L178" s="176"/>
      <c r="M178" s="176"/>
      <c r="N178" s="162"/>
      <c r="O178" s="162"/>
      <c r="P178" s="162"/>
      <c r="Q178" s="162"/>
      <c r="R178" s="162"/>
      <c r="S178" s="162"/>
      <c r="T178" s="163"/>
      <c r="U178" s="162"/>
      <c r="V178" s="152"/>
      <c r="W178" s="152"/>
      <c r="X178" s="152"/>
      <c r="Y178" s="152"/>
      <c r="Z178" s="152"/>
      <c r="AA178" s="152"/>
      <c r="AB178" s="152"/>
      <c r="AC178" s="152"/>
      <c r="AD178" s="152"/>
      <c r="AE178" s="152" t="s">
        <v>136</v>
      </c>
      <c r="AF178" s="152">
        <v>2</v>
      </c>
      <c r="AG178" s="152"/>
      <c r="AH178" s="152"/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  <c r="BF178" s="152"/>
      <c r="BG178" s="152"/>
      <c r="BH178" s="152"/>
    </row>
    <row r="179" spans="1:60" outlineLevel="1">
      <c r="A179" s="153"/>
      <c r="B179" s="159"/>
      <c r="C179" s="202" t="s">
        <v>204</v>
      </c>
      <c r="D179" s="169"/>
      <c r="E179" s="174">
        <v>26.69</v>
      </c>
      <c r="F179" s="176"/>
      <c r="G179" s="176"/>
      <c r="H179" s="176"/>
      <c r="I179" s="176"/>
      <c r="J179" s="176"/>
      <c r="K179" s="176"/>
      <c r="L179" s="176"/>
      <c r="M179" s="176"/>
      <c r="N179" s="162"/>
      <c r="O179" s="162"/>
      <c r="P179" s="162"/>
      <c r="Q179" s="162"/>
      <c r="R179" s="162"/>
      <c r="S179" s="162"/>
      <c r="T179" s="163"/>
      <c r="U179" s="162"/>
      <c r="V179" s="152"/>
      <c r="W179" s="152"/>
      <c r="X179" s="152"/>
      <c r="Y179" s="152"/>
      <c r="Z179" s="152"/>
      <c r="AA179" s="152"/>
      <c r="AB179" s="152"/>
      <c r="AC179" s="152"/>
      <c r="AD179" s="152"/>
      <c r="AE179" s="152" t="s">
        <v>136</v>
      </c>
      <c r="AF179" s="152">
        <v>3</v>
      </c>
      <c r="AG179" s="152"/>
      <c r="AH179" s="152"/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  <c r="BG179" s="152"/>
      <c r="BH179" s="152"/>
    </row>
    <row r="180" spans="1:60" outlineLevel="1">
      <c r="A180" s="153"/>
      <c r="B180" s="159"/>
      <c r="C180" s="200" t="s">
        <v>150</v>
      </c>
      <c r="D180" s="168"/>
      <c r="E180" s="173"/>
      <c r="F180" s="176"/>
      <c r="G180" s="176"/>
      <c r="H180" s="176"/>
      <c r="I180" s="176"/>
      <c r="J180" s="176"/>
      <c r="K180" s="176"/>
      <c r="L180" s="176"/>
      <c r="M180" s="176"/>
      <c r="N180" s="162"/>
      <c r="O180" s="162"/>
      <c r="P180" s="162"/>
      <c r="Q180" s="162"/>
      <c r="R180" s="162"/>
      <c r="S180" s="162"/>
      <c r="T180" s="163"/>
      <c r="U180" s="162"/>
      <c r="V180" s="152"/>
      <c r="W180" s="152"/>
      <c r="X180" s="152"/>
      <c r="Y180" s="152"/>
      <c r="Z180" s="152"/>
      <c r="AA180" s="152"/>
      <c r="AB180" s="152"/>
      <c r="AC180" s="152"/>
      <c r="AD180" s="152"/>
      <c r="AE180" s="152" t="s">
        <v>136</v>
      </c>
      <c r="AF180" s="152">
        <v>0</v>
      </c>
      <c r="AG180" s="152"/>
      <c r="AH180" s="152"/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  <c r="BF180" s="152"/>
      <c r="BG180" s="152"/>
      <c r="BH180" s="152"/>
    </row>
    <row r="181" spans="1:60" outlineLevel="1">
      <c r="A181" s="153"/>
      <c r="B181" s="159"/>
      <c r="C181" s="198" t="s">
        <v>336</v>
      </c>
      <c r="D181" s="164"/>
      <c r="E181" s="171">
        <v>26.69</v>
      </c>
      <c r="F181" s="176"/>
      <c r="G181" s="176"/>
      <c r="H181" s="176"/>
      <c r="I181" s="176"/>
      <c r="J181" s="176"/>
      <c r="K181" s="176"/>
      <c r="L181" s="176"/>
      <c r="M181" s="176"/>
      <c r="N181" s="162"/>
      <c r="O181" s="162"/>
      <c r="P181" s="162"/>
      <c r="Q181" s="162"/>
      <c r="R181" s="162"/>
      <c r="S181" s="162"/>
      <c r="T181" s="163"/>
      <c r="U181" s="162"/>
      <c r="V181" s="152"/>
      <c r="W181" s="152"/>
      <c r="X181" s="152"/>
      <c r="Y181" s="152"/>
      <c r="Z181" s="152"/>
      <c r="AA181" s="152"/>
      <c r="AB181" s="152"/>
      <c r="AC181" s="152"/>
      <c r="AD181" s="152"/>
      <c r="AE181" s="152" t="s">
        <v>136</v>
      </c>
      <c r="AF181" s="152">
        <v>0</v>
      </c>
      <c r="AG181" s="152"/>
      <c r="AH181" s="152"/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  <c r="BG181" s="152"/>
      <c r="BH181" s="152"/>
    </row>
    <row r="182" spans="1:60" ht="22.5" outlineLevel="1">
      <c r="A182" s="153">
        <v>63</v>
      </c>
      <c r="B182" s="159" t="s">
        <v>337</v>
      </c>
      <c r="C182" s="197" t="s">
        <v>338</v>
      </c>
      <c r="D182" s="161" t="s">
        <v>133</v>
      </c>
      <c r="E182" s="170">
        <v>0.6</v>
      </c>
      <c r="F182" s="175"/>
      <c r="G182" s="176">
        <f>ROUND(E182*F182,2)</f>
        <v>0</v>
      </c>
      <c r="H182" s="175"/>
      <c r="I182" s="176">
        <f>ROUND(E182*H182,2)</f>
        <v>0</v>
      </c>
      <c r="J182" s="175"/>
      <c r="K182" s="176">
        <f>ROUND(E182*J182,2)</f>
        <v>0</v>
      </c>
      <c r="L182" s="176">
        <v>21</v>
      </c>
      <c r="M182" s="176">
        <f>G182*(1+L182/100)</f>
        <v>0</v>
      </c>
      <c r="N182" s="162">
        <v>5.0000000000000001E-3</v>
      </c>
      <c r="O182" s="162">
        <f>ROUND(E182*N182,5)</f>
        <v>3.0000000000000001E-3</v>
      </c>
      <c r="P182" s="162">
        <v>0</v>
      </c>
      <c r="Q182" s="162">
        <f>ROUND(E182*P182,5)</f>
        <v>0</v>
      </c>
      <c r="R182" s="162"/>
      <c r="S182" s="162"/>
      <c r="T182" s="163">
        <v>0.1</v>
      </c>
      <c r="U182" s="162">
        <f>ROUND(E182*T182,2)</f>
        <v>0.06</v>
      </c>
      <c r="V182" s="152"/>
      <c r="W182" s="152"/>
      <c r="X182" s="152"/>
      <c r="Y182" s="152"/>
      <c r="Z182" s="152"/>
      <c r="AA182" s="152"/>
      <c r="AB182" s="152"/>
      <c r="AC182" s="152"/>
      <c r="AD182" s="152"/>
      <c r="AE182" s="152" t="s">
        <v>134</v>
      </c>
      <c r="AF182" s="152"/>
      <c r="AG182" s="152"/>
      <c r="AH182" s="152"/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  <c r="BH182" s="152"/>
    </row>
    <row r="183" spans="1:60" outlineLevel="1">
      <c r="A183" s="153"/>
      <c r="B183" s="159"/>
      <c r="C183" s="198" t="s">
        <v>339</v>
      </c>
      <c r="D183" s="164"/>
      <c r="E183" s="171">
        <v>0.6</v>
      </c>
      <c r="F183" s="176"/>
      <c r="G183" s="176"/>
      <c r="H183" s="176"/>
      <c r="I183" s="176"/>
      <c r="J183" s="176"/>
      <c r="K183" s="176"/>
      <c r="L183" s="176"/>
      <c r="M183" s="176"/>
      <c r="N183" s="162"/>
      <c r="O183" s="162"/>
      <c r="P183" s="162"/>
      <c r="Q183" s="162"/>
      <c r="R183" s="162"/>
      <c r="S183" s="162"/>
      <c r="T183" s="163"/>
      <c r="U183" s="162"/>
      <c r="V183" s="152"/>
      <c r="W183" s="152"/>
      <c r="X183" s="152"/>
      <c r="Y183" s="152"/>
      <c r="Z183" s="152"/>
      <c r="AA183" s="152"/>
      <c r="AB183" s="152"/>
      <c r="AC183" s="152"/>
      <c r="AD183" s="152"/>
      <c r="AE183" s="152" t="s">
        <v>136</v>
      </c>
      <c r="AF183" s="152">
        <v>0</v>
      </c>
      <c r="AG183" s="152"/>
      <c r="AH183" s="152"/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52"/>
      <c r="BB183" s="152"/>
      <c r="BC183" s="152"/>
      <c r="BD183" s="152"/>
      <c r="BE183" s="152"/>
      <c r="BF183" s="152"/>
      <c r="BG183" s="152"/>
      <c r="BH183" s="152"/>
    </row>
    <row r="184" spans="1:60" ht="22.5" outlineLevel="1">
      <c r="A184" s="153">
        <v>64</v>
      </c>
      <c r="B184" s="159" t="s">
        <v>340</v>
      </c>
      <c r="C184" s="197" t="s">
        <v>341</v>
      </c>
      <c r="D184" s="161" t="s">
        <v>133</v>
      </c>
      <c r="E184" s="170">
        <v>1.5</v>
      </c>
      <c r="F184" s="175"/>
      <c r="G184" s="176">
        <f>ROUND(E184*F184,2)</f>
        <v>0</v>
      </c>
      <c r="H184" s="175"/>
      <c r="I184" s="176">
        <f>ROUND(E184*H184,2)</f>
        <v>0</v>
      </c>
      <c r="J184" s="175"/>
      <c r="K184" s="176">
        <f>ROUND(E184*J184,2)</f>
        <v>0</v>
      </c>
      <c r="L184" s="176">
        <v>21</v>
      </c>
      <c r="M184" s="176">
        <f>G184*(1+L184/100)</f>
        <v>0</v>
      </c>
      <c r="N184" s="162">
        <v>4.0000000000000001E-3</v>
      </c>
      <c r="O184" s="162">
        <f>ROUND(E184*N184,5)</f>
        <v>6.0000000000000001E-3</v>
      </c>
      <c r="P184" s="162">
        <v>0</v>
      </c>
      <c r="Q184" s="162">
        <f>ROUND(E184*P184,5)</f>
        <v>0</v>
      </c>
      <c r="R184" s="162"/>
      <c r="S184" s="162"/>
      <c r="T184" s="163">
        <v>0.05</v>
      </c>
      <c r="U184" s="162">
        <f>ROUND(E184*T184,2)</f>
        <v>0.08</v>
      </c>
      <c r="V184" s="152"/>
      <c r="W184" s="152"/>
      <c r="X184" s="152"/>
      <c r="Y184" s="152"/>
      <c r="Z184" s="152"/>
      <c r="AA184" s="152"/>
      <c r="AB184" s="152"/>
      <c r="AC184" s="152"/>
      <c r="AD184" s="152"/>
      <c r="AE184" s="152" t="s">
        <v>134</v>
      </c>
      <c r="AF184" s="152"/>
      <c r="AG184" s="152"/>
      <c r="AH184" s="152"/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  <c r="BF184" s="152"/>
      <c r="BG184" s="152"/>
      <c r="BH184" s="152"/>
    </row>
    <row r="185" spans="1:60" outlineLevel="1">
      <c r="A185" s="153"/>
      <c r="B185" s="159"/>
      <c r="C185" s="198" t="s">
        <v>342</v>
      </c>
      <c r="D185" s="164"/>
      <c r="E185" s="171">
        <v>1.5</v>
      </c>
      <c r="F185" s="176"/>
      <c r="G185" s="176"/>
      <c r="H185" s="176"/>
      <c r="I185" s="176"/>
      <c r="J185" s="176"/>
      <c r="K185" s="176"/>
      <c r="L185" s="176"/>
      <c r="M185" s="176"/>
      <c r="N185" s="162"/>
      <c r="O185" s="162"/>
      <c r="P185" s="162"/>
      <c r="Q185" s="162"/>
      <c r="R185" s="162"/>
      <c r="S185" s="162"/>
      <c r="T185" s="163"/>
      <c r="U185" s="162"/>
      <c r="V185" s="152"/>
      <c r="W185" s="152"/>
      <c r="X185" s="152"/>
      <c r="Y185" s="152"/>
      <c r="Z185" s="152"/>
      <c r="AA185" s="152"/>
      <c r="AB185" s="152"/>
      <c r="AC185" s="152"/>
      <c r="AD185" s="152"/>
      <c r="AE185" s="152" t="s">
        <v>136</v>
      </c>
      <c r="AF185" s="152">
        <v>0</v>
      </c>
      <c r="AG185" s="152"/>
      <c r="AH185" s="152"/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  <c r="BH185" s="152"/>
    </row>
    <row r="186" spans="1:60">
      <c r="A186" s="154" t="s">
        <v>129</v>
      </c>
      <c r="B186" s="160" t="s">
        <v>90</v>
      </c>
      <c r="C186" s="199" t="s">
        <v>91</v>
      </c>
      <c r="D186" s="165"/>
      <c r="E186" s="172"/>
      <c r="F186" s="177"/>
      <c r="G186" s="177">
        <f>SUMIF(AE187:AE200,"&lt;&gt;NOR",G187:G200)</f>
        <v>0</v>
      </c>
      <c r="H186" s="177"/>
      <c r="I186" s="177">
        <f>SUM(I187:I200)</f>
        <v>0</v>
      </c>
      <c r="J186" s="177"/>
      <c r="K186" s="177">
        <f>SUM(K187:K200)</f>
        <v>0</v>
      </c>
      <c r="L186" s="177"/>
      <c r="M186" s="177">
        <f>SUM(M187:M200)</f>
        <v>0</v>
      </c>
      <c r="N186" s="166"/>
      <c r="O186" s="166">
        <f>SUM(O187:O200)</f>
        <v>2.2748400000000002</v>
      </c>
      <c r="P186" s="166"/>
      <c r="Q186" s="166">
        <f>SUM(Q187:Q200)</f>
        <v>0</v>
      </c>
      <c r="R186" s="166"/>
      <c r="S186" s="166"/>
      <c r="T186" s="167"/>
      <c r="U186" s="166">
        <f>SUM(U187:U200)</f>
        <v>37.5</v>
      </c>
      <c r="AE186" t="s">
        <v>130</v>
      </c>
    </row>
    <row r="187" spans="1:60" ht="22.5" outlineLevel="1">
      <c r="A187" s="153">
        <v>65</v>
      </c>
      <c r="B187" s="159" t="s">
        <v>343</v>
      </c>
      <c r="C187" s="197" t="s">
        <v>344</v>
      </c>
      <c r="D187" s="161" t="s">
        <v>133</v>
      </c>
      <c r="E187" s="170">
        <v>26.4</v>
      </c>
      <c r="F187" s="175"/>
      <c r="G187" s="176">
        <f>ROUND(E187*F187,2)</f>
        <v>0</v>
      </c>
      <c r="H187" s="175"/>
      <c r="I187" s="176">
        <f>ROUND(E187*H187,2)</f>
        <v>0</v>
      </c>
      <c r="J187" s="175"/>
      <c r="K187" s="176">
        <f>ROUND(E187*J187,2)</f>
        <v>0</v>
      </c>
      <c r="L187" s="176">
        <v>21</v>
      </c>
      <c r="M187" s="176">
        <f>G187*(1+L187/100)</f>
        <v>0</v>
      </c>
      <c r="N187" s="162">
        <v>6.6949999999999996E-2</v>
      </c>
      <c r="O187" s="162">
        <f>ROUND(E187*N187,5)</f>
        <v>1.7674799999999999</v>
      </c>
      <c r="P187" s="162">
        <v>0</v>
      </c>
      <c r="Q187" s="162">
        <f>ROUND(E187*P187,5)</f>
        <v>0</v>
      </c>
      <c r="R187" s="162"/>
      <c r="S187" s="162"/>
      <c r="T187" s="163">
        <v>1.3799399999999999</v>
      </c>
      <c r="U187" s="162">
        <f>ROUND(E187*T187,2)</f>
        <v>36.43</v>
      </c>
      <c r="V187" s="152"/>
      <c r="W187" s="152"/>
      <c r="X187" s="152"/>
      <c r="Y187" s="152"/>
      <c r="Z187" s="152"/>
      <c r="AA187" s="152"/>
      <c r="AB187" s="152"/>
      <c r="AC187" s="152"/>
      <c r="AD187" s="152"/>
      <c r="AE187" s="152" t="s">
        <v>140</v>
      </c>
      <c r="AF187" s="152"/>
      <c r="AG187" s="152"/>
      <c r="AH187" s="152"/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  <c r="BH187" s="152"/>
    </row>
    <row r="188" spans="1:60" outlineLevel="1">
      <c r="A188" s="153"/>
      <c r="B188" s="159"/>
      <c r="C188" s="200" t="s">
        <v>148</v>
      </c>
      <c r="D188" s="168"/>
      <c r="E188" s="173"/>
      <c r="F188" s="176"/>
      <c r="G188" s="176"/>
      <c r="H188" s="176"/>
      <c r="I188" s="176"/>
      <c r="J188" s="176"/>
      <c r="K188" s="176"/>
      <c r="L188" s="176"/>
      <c r="M188" s="176"/>
      <c r="N188" s="162"/>
      <c r="O188" s="162"/>
      <c r="P188" s="162"/>
      <c r="Q188" s="162"/>
      <c r="R188" s="162"/>
      <c r="S188" s="162"/>
      <c r="T188" s="163"/>
      <c r="U188" s="162"/>
      <c r="V188" s="152"/>
      <c r="W188" s="152"/>
      <c r="X188" s="152"/>
      <c r="Y188" s="152"/>
      <c r="Z188" s="152"/>
      <c r="AA188" s="152"/>
      <c r="AB188" s="152"/>
      <c r="AC188" s="152"/>
      <c r="AD188" s="152"/>
      <c r="AE188" s="152" t="s">
        <v>136</v>
      </c>
      <c r="AF188" s="152">
        <v>2</v>
      </c>
      <c r="AG188" s="152"/>
      <c r="AH188" s="152"/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  <c r="BG188" s="152"/>
      <c r="BH188" s="152"/>
    </row>
    <row r="189" spans="1:60" outlineLevel="1">
      <c r="A189" s="153"/>
      <c r="B189" s="159"/>
      <c r="C189" s="201" t="s">
        <v>345</v>
      </c>
      <c r="D189" s="168"/>
      <c r="E189" s="173">
        <v>3.4</v>
      </c>
      <c r="F189" s="176"/>
      <c r="G189" s="176"/>
      <c r="H189" s="176"/>
      <c r="I189" s="176"/>
      <c r="J189" s="176"/>
      <c r="K189" s="176"/>
      <c r="L189" s="176"/>
      <c r="M189" s="176"/>
      <c r="N189" s="162"/>
      <c r="O189" s="162"/>
      <c r="P189" s="162"/>
      <c r="Q189" s="162"/>
      <c r="R189" s="162"/>
      <c r="S189" s="162"/>
      <c r="T189" s="163"/>
      <c r="U189" s="162"/>
      <c r="V189" s="152"/>
      <c r="W189" s="152"/>
      <c r="X189" s="152"/>
      <c r="Y189" s="152"/>
      <c r="Z189" s="152"/>
      <c r="AA189" s="152"/>
      <c r="AB189" s="152"/>
      <c r="AC189" s="152"/>
      <c r="AD189" s="152"/>
      <c r="AE189" s="152" t="s">
        <v>136</v>
      </c>
      <c r="AF189" s="152">
        <v>2</v>
      </c>
      <c r="AG189" s="152"/>
      <c r="AH189" s="152"/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  <c r="BF189" s="152"/>
      <c r="BG189" s="152"/>
      <c r="BH189" s="152"/>
    </row>
    <row r="190" spans="1:60" outlineLevel="1">
      <c r="A190" s="153"/>
      <c r="B190" s="159"/>
      <c r="C190" s="201" t="s">
        <v>346</v>
      </c>
      <c r="D190" s="168"/>
      <c r="E190" s="173">
        <v>16.2</v>
      </c>
      <c r="F190" s="176"/>
      <c r="G190" s="176"/>
      <c r="H190" s="176"/>
      <c r="I190" s="176"/>
      <c r="J190" s="176"/>
      <c r="K190" s="176"/>
      <c r="L190" s="176"/>
      <c r="M190" s="176"/>
      <c r="N190" s="162"/>
      <c r="O190" s="162"/>
      <c r="P190" s="162"/>
      <c r="Q190" s="162"/>
      <c r="R190" s="162"/>
      <c r="S190" s="162"/>
      <c r="T190" s="163"/>
      <c r="U190" s="162"/>
      <c r="V190" s="152"/>
      <c r="W190" s="152"/>
      <c r="X190" s="152"/>
      <c r="Y190" s="152"/>
      <c r="Z190" s="152"/>
      <c r="AA190" s="152"/>
      <c r="AB190" s="152"/>
      <c r="AC190" s="152"/>
      <c r="AD190" s="152"/>
      <c r="AE190" s="152" t="s">
        <v>136</v>
      </c>
      <c r="AF190" s="152">
        <v>2</v>
      </c>
      <c r="AG190" s="152"/>
      <c r="AH190" s="152"/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outlineLevel="1">
      <c r="A191" s="153"/>
      <c r="B191" s="159"/>
      <c r="C191" s="201" t="s">
        <v>347</v>
      </c>
      <c r="D191" s="168"/>
      <c r="E191" s="173">
        <v>6.8</v>
      </c>
      <c r="F191" s="176"/>
      <c r="G191" s="176"/>
      <c r="H191" s="176"/>
      <c r="I191" s="176"/>
      <c r="J191" s="176"/>
      <c r="K191" s="176"/>
      <c r="L191" s="176"/>
      <c r="M191" s="176"/>
      <c r="N191" s="162"/>
      <c r="O191" s="162"/>
      <c r="P191" s="162"/>
      <c r="Q191" s="162"/>
      <c r="R191" s="162"/>
      <c r="S191" s="162"/>
      <c r="T191" s="163"/>
      <c r="U191" s="162"/>
      <c r="V191" s="152"/>
      <c r="W191" s="152"/>
      <c r="X191" s="152"/>
      <c r="Y191" s="152"/>
      <c r="Z191" s="152"/>
      <c r="AA191" s="152"/>
      <c r="AB191" s="152"/>
      <c r="AC191" s="152"/>
      <c r="AD191" s="152"/>
      <c r="AE191" s="152" t="s">
        <v>136</v>
      </c>
      <c r="AF191" s="152">
        <v>2</v>
      </c>
      <c r="AG191" s="152"/>
      <c r="AH191" s="152"/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  <c r="BG191" s="152"/>
      <c r="BH191" s="152"/>
    </row>
    <row r="192" spans="1:60" outlineLevel="1">
      <c r="A192" s="153"/>
      <c r="B192" s="159"/>
      <c r="C192" s="202" t="s">
        <v>204</v>
      </c>
      <c r="D192" s="169"/>
      <c r="E192" s="174">
        <v>26.4</v>
      </c>
      <c r="F192" s="176"/>
      <c r="G192" s="176"/>
      <c r="H192" s="176"/>
      <c r="I192" s="176"/>
      <c r="J192" s="176"/>
      <c r="K192" s="176"/>
      <c r="L192" s="176"/>
      <c r="M192" s="176"/>
      <c r="N192" s="162"/>
      <c r="O192" s="162"/>
      <c r="P192" s="162"/>
      <c r="Q192" s="162"/>
      <c r="R192" s="162"/>
      <c r="S192" s="162"/>
      <c r="T192" s="163"/>
      <c r="U192" s="162"/>
      <c r="V192" s="152"/>
      <c r="W192" s="152"/>
      <c r="X192" s="152"/>
      <c r="Y192" s="152"/>
      <c r="Z192" s="152"/>
      <c r="AA192" s="152"/>
      <c r="AB192" s="152"/>
      <c r="AC192" s="152"/>
      <c r="AD192" s="152"/>
      <c r="AE192" s="152" t="s">
        <v>136</v>
      </c>
      <c r="AF192" s="152">
        <v>3</v>
      </c>
      <c r="AG192" s="152"/>
      <c r="AH192" s="152"/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  <c r="BG192" s="152"/>
      <c r="BH192" s="152"/>
    </row>
    <row r="193" spans="1:60" outlineLevel="1">
      <c r="A193" s="153"/>
      <c r="B193" s="159"/>
      <c r="C193" s="200" t="s">
        <v>150</v>
      </c>
      <c r="D193" s="168"/>
      <c r="E193" s="173"/>
      <c r="F193" s="176"/>
      <c r="G193" s="176"/>
      <c r="H193" s="176"/>
      <c r="I193" s="176"/>
      <c r="J193" s="176"/>
      <c r="K193" s="176"/>
      <c r="L193" s="176"/>
      <c r="M193" s="176"/>
      <c r="N193" s="162"/>
      <c r="O193" s="162"/>
      <c r="P193" s="162"/>
      <c r="Q193" s="162"/>
      <c r="R193" s="162"/>
      <c r="S193" s="162"/>
      <c r="T193" s="163"/>
      <c r="U193" s="162"/>
      <c r="V193" s="152"/>
      <c r="W193" s="152"/>
      <c r="X193" s="152"/>
      <c r="Y193" s="152"/>
      <c r="Z193" s="152"/>
      <c r="AA193" s="152"/>
      <c r="AB193" s="152"/>
      <c r="AC193" s="152"/>
      <c r="AD193" s="152"/>
      <c r="AE193" s="152" t="s">
        <v>136</v>
      </c>
      <c r="AF193" s="152">
        <v>0</v>
      </c>
      <c r="AG193" s="152"/>
      <c r="AH193" s="152"/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  <c r="BG193" s="152"/>
      <c r="BH193" s="152"/>
    </row>
    <row r="194" spans="1:60" outlineLevel="1">
      <c r="A194" s="153"/>
      <c r="B194" s="159"/>
      <c r="C194" s="198" t="s">
        <v>348</v>
      </c>
      <c r="D194" s="164"/>
      <c r="E194" s="171">
        <v>26.4</v>
      </c>
      <c r="F194" s="176"/>
      <c r="G194" s="176"/>
      <c r="H194" s="176"/>
      <c r="I194" s="176"/>
      <c r="J194" s="176"/>
      <c r="K194" s="176"/>
      <c r="L194" s="176"/>
      <c r="M194" s="176"/>
      <c r="N194" s="162"/>
      <c r="O194" s="162"/>
      <c r="P194" s="162"/>
      <c r="Q194" s="162"/>
      <c r="R194" s="162"/>
      <c r="S194" s="162"/>
      <c r="T194" s="163"/>
      <c r="U194" s="162"/>
      <c r="V194" s="152"/>
      <c r="W194" s="152"/>
      <c r="X194" s="152"/>
      <c r="Y194" s="152"/>
      <c r="Z194" s="152"/>
      <c r="AA194" s="152"/>
      <c r="AB194" s="152"/>
      <c r="AC194" s="152"/>
      <c r="AD194" s="152"/>
      <c r="AE194" s="152" t="s">
        <v>136</v>
      </c>
      <c r="AF194" s="152">
        <v>0</v>
      </c>
      <c r="AG194" s="152"/>
      <c r="AH194" s="152"/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  <c r="BH194" s="152"/>
    </row>
    <row r="195" spans="1:60" outlineLevel="1">
      <c r="A195" s="153">
        <v>66</v>
      </c>
      <c r="B195" s="159" t="s">
        <v>309</v>
      </c>
      <c r="C195" s="197" t="s">
        <v>310</v>
      </c>
      <c r="D195" s="161" t="s">
        <v>133</v>
      </c>
      <c r="E195" s="170">
        <v>28</v>
      </c>
      <c r="F195" s="175"/>
      <c r="G195" s="176">
        <f>ROUND(E195*F195,2)</f>
        <v>0</v>
      </c>
      <c r="H195" s="175"/>
      <c r="I195" s="176">
        <f>ROUND(E195*H195,2)</f>
        <v>0</v>
      </c>
      <c r="J195" s="175"/>
      <c r="K195" s="176">
        <f>ROUND(E195*J195,2)</f>
        <v>0</v>
      </c>
      <c r="L195" s="176">
        <v>21</v>
      </c>
      <c r="M195" s="176">
        <f>G195*(1+L195/100)</f>
        <v>0</v>
      </c>
      <c r="N195" s="162">
        <v>1.8120000000000001E-2</v>
      </c>
      <c r="O195" s="162">
        <f>ROUND(E195*N195,5)</f>
        <v>0.50736000000000003</v>
      </c>
      <c r="P195" s="162">
        <v>0</v>
      </c>
      <c r="Q195" s="162">
        <f>ROUND(E195*P195,5)</f>
        <v>0</v>
      </c>
      <c r="R195" s="162"/>
      <c r="S195" s="162"/>
      <c r="T195" s="163">
        <v>0</v>
      </c>
      <c r="U195" s="162">
        <f>ROUND(E195*T195,2)</f>
        <v>0</v>
      </c>
      <c r="V195" s="152"/>
      <c r="W195" s="152"/>
      <c r="X195" s="152"/>
      <c r="Y195" s="152"/>
      <c r="Z195" s="152"/>
      <c r="AA195" s="152"/>
      <c r="AB195" s="152"/>
      <c r="AC195" s="152"/>
      <c r="AD195" s="152"/>
      <c r="AE195" s="152" t="s">
        <v>277</v>
      </c>
      <c r="AF195" s="152"/>
      <c r="AG195" s="152"/>
      <c r="AH195" s="152"/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  <c r="BH195" s="152"/>
    </row>
    <row r="196" spans="1:60" outlineLevel="1">
      <c r="A196" s="153"/>
      <c r="B196" s="159"/>
      <c r="C196" s="200" t="s">
        <v>148</v>
      </c>
      <c r="D196" s="168"/>
      <c r="E196" s="173"/>
      <c r="F196" s="176"/>
      <c r="G196" s="176"/>
      <c r="H196" s="176"/>
      <c r="I196" s="176"/>
      <c r="J196" s="176"/>
      <c r="K196" s="176"/>
      <c r="L196" s="176"/>
      <c r="M196" s="176"/>
      <c r="N196" s="162"/>
      <c r="O196" s="162"/>
      <c r="P196" s="162"/>
      <c r="Q196" s="162"/>
      <c r="R196" s="162"/>
      <c r="S196" s="162"/>
      <c r="T196" s="163"/>
      <c r="U196" s="162"/>
      <c r="V196" s="152"/>
      <c r="W196" s="152"/>
      <c r="X196" s="152"/>
      <c r="Y196" s="152"/>
      <c r="Z196" s="152"/>
      <c r="AA196" s="152"/>
      <c r="AB196" s="152"/>
      <c r="AC196" s="152"/>
      <c r="AD196" s="152"/>
      <c r="AE196" s="152" t="s">
        <v>136</v>
      </c>
      <c r="AF196" s="152">
        <v>2</v>
      </c>
      <c r="AG196" s="152"/>
      <c r="AH196" s="152"/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  <c r="BF196" s="152"/>
      <c r="BG196" s="152"/>
      <c r="BH196" s="152"/>
    </row>
    <row r="197" spans="1:60" outlineLevel="1">
      <c r="A197" s="153"/>
      <c r="B197" s="159"/>
      <c r="C197" s="201" t="s">
        <v>349</v>
      </c>
      <c r="D197" s="168"/>
      <c r="E197" s="173">
        <v>27.72</v>
      </c>
      <c r="F197" s="176"/>
      <c r="G197" s="176"/>
      <c r="H197" s="176"/>
      <c r="I197" s="176"/>
      <c r="J197" s="176"/>
      <c r="K197" s="176"/>
      <c r="L197" s="176"/>
      <c r="M197" s="176"/>
      <c r="N197" s="162"/>
      <c r="O197" s="162"/>
      <c r="P197" s="162"/>
      <c r="Q197" s="162"/>
      <c r="R197" s="162"/>
      <c r="S197" s="162"/>
      <c r="T197" s="163"/>
      <c r="U197" s="162"/>
      <c r="V197" s="152"/>
      <c r="W197" s="152"/>
      <c r="X197" s="152"/>
      <c r="Y197" s="152"/>
      <c r="Z197" s="152"/>
      <c r="AA197" s="152"/>
      <c r="AB197" s="152"/>
      <c r="AC197" s="152"/>
      <c r="AD197" s="152"/>
      <c r="AE197" s="152" t="s">
        <v>136</v>
      </c>
      <c r="AF197" s="152">
        <v>2</v>
      </c>
      <c r="AG197" s="152"/>
      <c r="AH197" s="152"/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  <c r="BF197" s="152"/>
      <c r="BG197" s="152"/>
      <c r="BH197" s="152"/>
    </row>
    <row r="198" spans="1:60" outlineLevel="1">
      <c r="A198" s="153"/>
      <c r="B198" s="159"/>
      <c r="C198" s="200" t="s">
        <v>150</v>
      </c>
      <c r="D198" s="168"/>
      <c r="E198" s="173"/>
      <c r="F198" s="176"/>
      <c r="G198" s="176"/>
      <c r="H198" s="176"/>
      <c r="I198" s="176"/>
      <c r="J198" s="176"/>
      <c r="K198" s="176"/>
      <c r="L198" s="176"/>
      <c r="M198" s="176"/>
      <c r="N198" s="162"/>
      <c r="O198" s="162"/>
      <c r="P198" s="162"/>
      <c r="Q198" s="162"/>
      <c r="R198" s="162"/>
      <c r="S198" s="162"/>
      <c r="T198" s="163"/>
      <c r="U198" s="162"/>
      <c r="V198" s="152"/>
      <c r="W198" s="152"/>
      <c r="X198" s="152"/>
      <c r="Y198" s="152"/>
      <c r="Z198" s="152"/>
      <c r="AA198" s="152"/>
      <c r="AB198" s="152"/>
      <c r="AC198" s="152"/>
      <c r="AD198" s="152"/>
      <c r="AE198" s="152" t="s">
        <v>136</v>
      </c>
      <c r="AF198" s="152">
        <v>0</v>
      </c>
      <c r="AG198" s="152"/>
      <c r="AH198" s="152"/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52"/>
      <c r="BB198" s="152"/>
      <c r="BC198" s="152"/>
      <c r="BD198" s="152"/>
      <c r="BE198" s="152"/>
      <c r="BF198" s="152"/>
      <c r="BG198" s="152"/>
      <c r="BH198" s="152"/>
    </row>
    <row r="199" spans="1:60" outlineLevel="1">
      <c r="A199" s="153"/>
      <c r="B199" s="159"/>
      <c r="C199" s="198" t="s">
        <v>350</v>
      </c>
      <c r="D199" s="164"/>
      <c r="E199" s="171">
        <v>28</v>
      </c>
      <c r="F199" s="176"/>
      <c r="G199" s="176"/>
      <c r="H199" s="176"/>
      <c r="I199" s="176"/>
      <c r="J199" s="176"/>
      <c r="K199" s="176"/>
      <c r="L199" s="176"/>
      <c r="M199" s="176"/>
      <c r="N199" s="162"/>
      <c r="O199" s="162"/>
      <c r="P199" s="162"/>
      <c r="Q199" s="162"/>
      <c r="R199" s="162"/>
      <c r="S199" s="162"/>
      <c r="T199" s="163"/>
      <c r="U199" s="162"/>
      <c r="V199" s="152"/>
      <c r="W199" s="152"/>
      <c r="X199" s="152"/>
      <c r="Y199" s="152"/>
      <c r="Z199" s="152"/>
      <c r="AA199" s="152"/>
      <c r="AB199" s="152"/>
      <c r="AC199" s="152"/>
      <c r="AD199" s="152"/>
      <c r="AE199" s="152" t="s">
        <v>136</v>
      </c>
      <c r="AF199" s="152">
        <v>0</v>
      </c>
      <c r="AG199" s="152"/>
      <c r="AH199" s="152"/>
      <c r="AI199" s="152"/>
      <c r="AJ199" s="152"/>
      <c r="AK199" s="152"/>
      <c r="AL199" s="152"/>
      <c r="AM199" s="152"/>
      <c r="AN199" s="152"/>
      <c r="AO199" s="152"/>
      <c r="AP199" s="152"/>
      <c r="AQ199" s="152"/>
      <c r="AR199" s="152"/>
      <c r="AS199" s="152"/>
      <c r="AT199" s="152"/>
      <c r="AU199" s="152"/>
      <c r="AV199" s="152"/>
      <c r="AW199" s="152"/>
      <c r="AX199" s="152"/>
      <c r="AY199" s="152"/>
      <c r="AZ199" s="152"/>
      <c r="BA199" s="152"/>
      <c r="BB199" s="152"/>
      <c r="BC199" s="152"/>
      <c r="BD199" s="152"/>
      <c r="BE199" s="152"/>
      <c r="BF199" s="152"/>
      <c r="BG199" s="152"/>
      <c r="BH199" s="152"/>
    </row>
    <row r="200" spans="1:60" outlineLevel="1">
      <c r="A200" s="153">
        <v>67</v>
      </c>
      <c r="B200" s="159" t="s">
        <v>351</v>
      </c>
      <c r="C200" s="197" t="s">
        <v>352</v>
      </c>
      <c r="D200" s="161" t="s">
        <v>226</v>
      </c>
      <c r="E200" s="170">
        <v>0.67</v>
      </c>
      <c r="F200" s="175"/>
      <c r="G200" s="176">
        <f>ROUND(E200*F200,2)</f>
        <v>0</v>
      </c>
      <c r="H200" s="175"/>
      <c r="I200" s="176">
        <f>ROUND(E200*H200,2)</f>
        <v>0</v>
      </c>
      <c r="J200" s="175"/>
      <c r="K200" s="176">
        <f>ROUND(E200*J200,2)</f>
        <v>0</v>
      </c>
      <c r="L200" s="176">
        <v>21</v>
      </c>
      <c r="M200" s="176">
        <f>G200*(1+L200/100)</f>
        <v>0</v>
      </c>
      <c r="N200" s="162">
        <v>0</v>
      </c>
      <c r="O200" s="162">
        <f>ROUND(E200*N200,5)</f>
        <v>0</v>
      </c>
      <c r="P200" s="162">
        <v>0</v>
      </c>
      <c r="Q200" s="162">
        <f>ROUND(E200*P200,5)</f>
        <v>0</v>
      </c>
      <c r="R200" s="162"/>
      <c r="S200" s="162"/>
      <c r="T200" s="163">
        <v>1.5980000000000001</v>
      </c>
      <c r="U200" s="162">
        <f>ROUND(E200*T200,2)</f>
        <v>1.07</v>
      </c>
      <c r="V200" s="152"/>
      <c r="W200" s="152"/>
      <c r="X200" s="152"/>
      <c r="Y200" s="152"/>
      <c r="Z200" s="152"/>
      <c r="AA200" s="152"/>
      <c r="AB200" s="152"/>
      <c r="AC200" s="152"/>
      <c r="AD200" s="152"/>
      <c r="AE200" s="152" t="s">
        <v>134</v>
      </c>
      <c r="AF200" s="152"/>
      <c r="AG200" s="152"/>
      <c r="AH200" s="152"/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AU200" s="152"/>
      <c r="AV200" s="152"/>
      <c r="AW200" s="152"/>
      <c r="AX200" s="152"/>
      <c r="AY200" s="152"/>
      <c r="AZ200" s="152"/>
      <c r="BA200" s="152"/>
      <c r="BB200" s="152"/>
      <c r="BC200" s="152"/>
      <c r="BD200" s="152"/>
      <c r="BE200" s="152"/>
      <c r="BF200" s="152"/>
      <c r="BG200" s="152"/>
      <c r="BH200" s="152"/>
    </row>
    <row r="201" spans="1:60">
      <c r="A201" s="154" t="s">
        <v>129</v>
      </c>
      <c r="B201" s="160" t="s">
        <v>92</v>
      </c>
      <c r="C201" s="199" t="s">
        <v>93</v>
      </c>
      <c r="D201" s="165"/>
      <c r="E201" s="172"/>
      <c r="F201" s="177"/>
      <c r="G201" s="177">
        <f>SUMIF(AE202:AE203,"&lt;&gt;NOR",G202:G203)</f>
        <v>0</v>
      </c>
      <c r="H201" s="177"/>
      <c r="I201" s="177">
        <f>SUM(I202:I203)</f>
        <v>0</v>
      </c>
      <c r="J201" s="177"/>
      <c r="K201" s="177">
        <f>SUM(K202:K203)</f>
        <v>0</v>
      </c>
      <c r="L201" s="177"/>
      <c r="M201" s="177">
        <f>SUM(M202:M203)</f>
        <v>0</v>
      </c>
      <c r="N201" s="166"/>
      <c r="O201" s="166">
        <f>SUM(O202:O203)</f>
        <v>8.8179999999999994E-2</v>
      </c>
      <c r="P201" s="166"/>
      <c r="Q201" s="166">
        <f>SUM(Q202:Q203)</f>
        <v>0</v>
      </c>
      <c r="R201" s="166"/>
      <c r="S201" s="166"/>
      <c r="T201" s="167"/>
      <c r="U201" s="166">
        <f>SUM(U202:U203)</f>
        <v>1.74</v>
      </c>
      <c r="AE201" t="s">
        <v>130</v>
      </c>
    </row>
    <row r="202" spans="1:60" ht="22.5" outlineLevel="1">
      <c r="A202" s="153">
        <v>68</v>
      </c>
      <c r="B202" s="159" t="s">
        <v>353</v>
      </c>
      <c r="C202" s="197" t="s">
        <v>354</v>
      </c>
      <c r="D202" s="161" t="s">
        <v>355</v>
      </c>
      <c r="E202" s="170">
        <v>1.2</v>
      </c>
      <c r="F202" s="175"/>
      <c r="G202" s="176">
        <f>ROUND(E202*F202,2)</f>
        <v>0</v>
      </c>
      <c r="H202" s="175"/>
      <c r="I202" s="176">
        <f>ROUND(E202*H202,2)</f>
        <v>0</v>
      </c>
      <c r="J202" s="175"/>
      <c r="K202" s="176">
        <f>ROUND(E202*J202,2)</f>
        <v>0</v>
      </c>
      <c r="L202" s="176">
        <v>21</v>
      </c>
      <c r="M202" s="176">
        <f>G202*(1+L202/100)</f>
        <v>0</v>
      </c>
      <c r="N202" s="162">
        <v>7.3480000000000004E-2</v>
      </c>
      <c r="O202" s="162">
        <f>ROUND(E202*N202,5)</f>
        <v>8.8179999999999994E-2</v>
      </c>
      <c r="P202" s="162">
        <v>0</v>
      </c>
      <c r="Q202" s="162">
        <f>ROUND(E202*P202,5)</f>
        <v>0</v>
      </c>
      <c r="R202" s="162"/>
      <c r="S202" s="162"/>
      <c r="T202" s="163">
        <v>1.4490000000000001</v>
      </c>
      <c r="U202" s="162">
        <f>ROUND(E202*T202,2)</f>
        <v>1.74</v>
      </c>
      <c r="V202" s="152"/>
      <c r="W202" s="152"/>
      <c r="X202" s="152"/>
      <c r="Y202" s="152"/>
      <c r="Z202" s="152"/>
      <c r="AA202" s="152"/>
      <c r="AB202" s="152"/>
      <c r="AC202" s="152"/>
      <c r="AD202" s="152"/>
      <c r="AE202" s="152" t="s">
        <v>134</v>
      </c>
      <c r="AF202" s="152"/>
      <c r="AG202" s="152"/>
      <c r="AH202" s="152"/>
      <c r="AI202" s="152"/>
      <c r="AJ202" s="152"/>
      <c r="AK202" s="152"/>
      <c r="AL202" s="152"/>
      <c r="AM202" s="152"/>
      <c r="AN202" s="152"/>
      <c r="AO202" s="152"/>
      <c r="AP202" s="152"/>
      <c r="AQ202" s="152"/>
      <c r="AR202" s="152"/>
      <c r="AS202" s="152"/>
      <c r="AT202" s="152"/>
      <c r="AU202" s="152"/>
      <c r="AV202" s="152"/>
      <c r="AW202" s="152"/>
      <c r="AX202" s="152"/>
      <c r="AY202" s="152"/>
      <c r="AZ202" s="152"/>
      <c r="BA202" s="152"/>
      <c r="BB202" s="152"/>
      <c r="BC202" s="152"/>
      <c r="BD202" s="152"/>
      <c r="BE202" s="152"/>
      <c r="BF202" s="152"/>
      <c r="BG202" s="152"/>
      <c r="BH202" s="152"/>
    </row>
    <row r="203" spans="1:60" outlineLevel="1">
      <c r="A203" s="153"/>
      <c r="B203" s="159"/>
      <c r="C203" s="198" t="s">
        <v>356</v>
      </c>
      <c r="D203" s="164"/>
      <c r="E203" s="171">
        <v>0.24</v>
      </c>
      <c r="F203" s="176"/>
      <c r="G203" s="176"/>
      <c r="H203" s="176"/>
      <c r="I203" s="176"/>
      <c r="J203" s="176"/>
      <c r="K203" s="176"/>
      <c r="L203" s="176"/>
      <c r="M203" s="176"/>
      <c r="N203" s="162"/>
      <c r="O203" s="162"/>
      <c r="P203" s="162"/>
      <c r="Q203" s="162"/>
      <c r="R203" s="162"/>
      <c r="S203" s="162"/>
      <c r="T203" s="163"/>
      <c r="U203" s="162"/>
      <c r="V203" s="152"/>
      <c r="W203" s="152"/>
      <c r="X203" s="152"/>
      <c r="Y203" s="152"/>
      <c r="Z203" s="152"/>
      <c r="AA203" s="152"/>
      <c r="AB203" s="152"/>
      <c r="AC203" s="152"/>
      <c r="AD203" s="152"/>
      <c r="AE203" s="152" t="s">
        <v>136</v>
      </c>
      <c r="AF203" s="152">
        <v>0</v>
      </c>
      <c r="AG203" s="152"/>
      <c r="AH203" s="152"/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AU203" s="152"/>
      <c r="AV203" s="152"/>
      <c r="AW203" s="152"/>
      <c r="AX203" s="152"/>
      <c r="AY203" s="152"/>
      <c r="AZ203" s="152"/>
      <c r="BA203" s="152"/>
      <c r="BB203" s="152"/>
      <c r="BC203" s="152"/>
      <c r="BD203" s="152"/>
      <c r="BE203" s="152"/>
      <c r="BF203" s="152"/>
      <c r="BG203" s="152"/>
      <c r="BH203" s="152"/>
    </row>
    <row r="204" spans="1:60">
      <c r="A204" s="154" t="s">
        <v>129</v>
      </c>
      <c r="B204" s="160" t="s">
        <v>94</v>
      </c>
      <c r="C204" s="199" t="s">
        <v>95</v>
      </c>
      <c r="D204" s="165"/>
      <c r="E204" s="172"/>
      <c r="F204" s="177"/>
      <c r="G204" s="177">
        <f>SUMIF(AE205:AE208,"&lt;&gt;NOR",G205:G208)</f>
        <v>0</v>
      </c>
      <c r="H204" s="177"/>
      <c r="I204" s="177">
        <f>SUM(I205:I208)</f>
        <v>0</v>
      </c>
      <c r="J204" s="177"/>
      <c r="K204" s="177">
        <f>SUM(K205:K208)</f>
        <v>0</v>
      </c>
      <c r="L204" s="177"/>
      <c r="M204" s="177">
        <f>SUM(M205:M208)</f>
        <v>0</v>
      </c>
      <c r="N204" s="166"/>
      <c r="O204" s="166">
        <f>SUM(O205:O208)</f>
        <v>2.4639999999999999E-2</v>
      </c>
      <c r="P204" s="166"/>
      <c r="Q204" s="166">
        <f>SUM(Q205:Q208)</f>
        <v>0</v>
      </c>
      <c r="R204" s="166"/>
      <c r="S204" s="166"/>
      <c r="T204" s="167"/>
      <c r="U204" s="166">
        <f>SUM(U205:U208)</f>
        <v>26.27</v>
      </c>
      <c r="AE204" t="s">
        <v>130</v>
      </c>
    </row>
    <row r="205" spans="1:60" ht="22.5" outlineLevel="1">
      <c r="A205" s="153">
        <v>69</v>
      </c>
      <c r="B205" s="159" t="s">
        <v>357</v>
      </c>
      <c r="C205" s="197" t="s">
        <v>358</v>
      </c>
      <c r="D205" s="161" t="s">
        <v>295</v>
      </c>
      <c r="E205" s="170">
        <v>7</v>
      </c>
      <c r="F205" s="175"/>
      <c r="G205" s="176">
        <f>ROUND(E205*F205,2)</f>
        <v>0</v>
      </c>
      <c r="H205" s="175"/>
      <c r="I205" s="176">
        <f>ROUND(E205*H205,2)</f>
        <v>0</v>
      </c>
      <c r="J205" s="175"/>
      <c r="K205" s="176">
        <f>ROUND(E205*J205,2)</f>
        <v>0</v>
      </c>
      <c r="L205" s="176">
        <v>21</v>
      </c>
      <c r="M205" s="176">
        <f>G205*(1+L205/100)</f>
        <v>0</v>
      </c>
      <c r="N205" s="162">
        <v>6.0999999999999997E-4</v>
      </c>
      <c r="O205" s="162">
        <f>ROUND(E205*N205,5)</f>
        <v>4.2700000000000004E-3</v>
      </c>
      <c r="P205" s="162">
        <v>0</v>
      </c>
      <c r="Q205" s="162">
        <f>ROUND(E205*P205,5)</f>
        <v>0</v>
      </c>
      <c r="R205" s="162"/>
      <c r="S205" s="162"/>
      <c r="T205" s="163">
        <v>0.78100000000000003</v>
      </c>
      <c r="U205" s="162">
        <f>ROUND(E205*T205,2)</f>
        <v>5.47</v>
      </c>
      <c r="V205" s="152"/>
      <c r="W205" s="152"/>
      <c r="X205" s="152"/>
      <c r="Y205" s="152"/>
      <c r="Z205" s="152"/>
      <c r="AA205" s="152"/>
      <c r="AB205" s="152"/>
      <c r="AC205" s="152"/>
      <c r="AD205" s="152"/>
      <c r="AE205" s="152" t="s">
        <v>134</v>
      </c>
      <c r="AF205" s="152"/>
      <c r="AG205" s="152"/>
      <c r="AH205" s="152"/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AU205" s="152"/>
      <c r="AV205" s="152"/>
      <c r="AW205" s="152"/>
      <c r="AX205" s="152"/>
      <c r="AY205" s="152"/>
      <c r="AZ205" s="152"/>
      <c r="BA205" s="152"/>
      <c r="BB205" s="152"/>
      <c r="BC205" s="152"/>
      <c r="BD205" s="152"/>
      <c r="BE205" s="152"/>
      <c r="BF205" s="152"/>
      <c r="BG205" s="152"/>
      <c r="BH205" s="152"/>
    </row>
    <row r="206" spans="1:60" ht="22.5" outlineLevel="1">
      <c r="A206" s="153">
        <v>70</v>
      </c>
      <c r="B206" s="159" t="s">
        <v>359</v>
      </c>
      <c r="C206" s="197" t="s">
        <v>360</v>
      </c>
      <c r="D206" s="161" t="s">
        <v>295</v>
      </c>
      <c r="E206" s="170">
        <v>4</v>
      </c>
      <c r="F206" s="175"/>
      <c r="G206" s="176">
        <f>ROUND(E206*F206,2)</f>
        <v>0</v>
      </c>
      <c r="H206" s="175"/>
      <c r="I206" s="176">
        <f>ROUND(E206*H206,2)</f>
        <v>0</v>
      </c>
      <c r="J206" s="175"/>
      <c r="K206" s="176">
        <f>ROUND(E206*J206,2)</f>
        <v>0</v>
      </c>
      <c r="L206" s="176">
        <v>21</v>
      </c>
      <c r="M206" s="176">
        <f>G206*(1+L206/100)</f>
        <v>0</v>
      </c>
      <c r="N206" s="162">
        <v>0</v>
      </c>
      <c r="O206" s="162">
        <f>ROUND(E206*N206,5)</f>
        <v>0</v>
      </c>
      <c r="P206" s="162">
        <v>0</v>
      </c>
      <c r="Q206" s="162">
        <f>ROUND(E206*P206,5)</f>
        <v>0</v>
      </c>
      <c r="R206" s="162"/>
      <c r="S206" s="162"/>
      <c r="T206" s="163">
        <v>0</v>
      </c>
      <c r="U206" s="162">
        <f>ROUND(E206*T206,2)</f>
        <v>0</v>
      </c>
      <c r="V206" s="152"/>
      <c r="W206" s="152"/>
      <c r="X206" s="152"/>
      <c r="Y206" s="152"/>
      <c r="Z206" s="152"/>
      <c r="AA206" s="152"/>
      <c r="AB206" s="152"/>
      <c r="AC206" s="152"/>
      <c r="AD206" s="152"/>
      <c r="AE206" s="152" t="s">
        <v>134</v>
      </c>
      <c r="AF206" s="152"/>
      <c r="AG206" s="152"/>
      <c r="AH206" s="152"/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AU206" s="152"/>
      <c r="AV206" s="152"/>
      <c r="AW206" s="152"/>
      <c r="AX206" s="152"/>
      <c r="AY206" s="152"/>
      <c r="AZ206" s="152"/>
      <c r="BA206" s="152"/>
      <c r="BB206" s="152"/>
      <c r="BC206" s="152"/>
      <c r="BD206" s="152"/>
      <c r="BE206" s="152"/>
      <c r="BF206" s="152"/>
      <c r="BG206" s="152"/>
      <c r="BH206" s="152"/>
    </row>
    <row r="207" spans="1:60" outlineLevel="1">
      <c r="A207" s="153">
        <v>71</v>
      </c>
      <c r="B207" s="159" t="s">
        <v>361</v>
      </c>
      <c r="C207" s="197" t="s">
        <v>362</v>
      </c>
      <c r="D207" s="161" t="s">
        <v>133</v>
      </c>
      <c r="E207" s="170">
        <v>43.33</v>
      </c>
      <c r="F207" s="175"/>
      <c r="G207" s="176">
        <f>ROUND(E207*F207,2)</f>
        <v>0</v>
      </c>
      <c r="H207" s="175"/>
      <c r="I207" s="176">
        <f>ROUND(E207*H207,2)</f>
        <v>0</v>
      </c>
      <c r="J207" s="175"/>
      <c r="K207" s="176">
        <f>ROUND(E207*J207,2)</f>
        <v>0</v>
      </c>
      <c r="L207" s="176">
        <v>21</v>
      </c>
      <c r="M207" s="176">
        <f>G207*(1+L207/100)</f>
        <v>0</v>
      </c>
      <c r="N207" s="162">
        <v>4.6999999999999999E-4</v>
      </c>
      <c r="O207" s="162">
        <f>ROUND(E207*N207,5)</f>
        <v>2.0369999999999999E-2</v>
      </c>
      <c r="P207" s="162">
        <v>0</v>
      </c>
      <c r="Q207" s="162">
        <f>ROUND(E207*P207,5)</f>
        <v>0</v>
      </c>
      <c r="R207" s="162"/>
      <c r="S207" s="162"/>
      <c r="T207" s="163">
        <v>0.48</v>
      </c>
      <c r="U207" s="162">
        <f>ROUND(E207*T207,2)</f>
        <v>20.8</v>
      </c>
      <c r="V207" s="152"/>
      <c r="W207" s="152"/>
      <c r="X207" s="152"/>
      <c r="Y207" s="152"/>
      <c r="Z207" s="152"/>
      <c r="AA207" s="152"/>
      <c r="AB207" s="152"/>
      <c r="AC207" s="152"/>
      <c r="AD207" s="152"/>
      <c r="AE207" s="152" t="s">
        <v>134</v>
      </c>
      <c r="AF207" s="152"/>
      <c r="AG207" s="152"/>
      <c r="AH207" s="152"/>
      <c r="AI207" s="152"/>
      <c r="AJ207" s="152"/>
      <c r="AK207" s="152"/>
      <c r="AL207" s="152"/>
      <c r="AM207" s="152"/>
      <c r="AN207" s="152"/>
      <c r="AO207" s="152"/>
      <c r="AP207" s="152"/>
      <c r="AQ207" s="152"/>
      <c r="AR207" s="152"/>
      <c r="AS207" s="152"/>
      <c r="AT207" s="152"/>
      <c r="AU207" s="152"/>
      <c r="AV207" s="152"/>
      <c r="AW207" s="152"/>
      <c r="AX207" s="152"/>
      <c r="AY207" s="152"/>
      <c r="AZ207" s="152"/>
      <c r="BA207" s="152"/>
      <c r="BB207" s="152"/>
      <c r="BC207" s="152"/>
      <c r="BD207" s="152"/>
      <c r="BE207" s="152"/>
      <c r="BF207" s="152"/>
      <c r="BG207" s="152"/>
      <c r="BH207" s="152"/>
    </row>
    <row r="208" spans="1:60" outlineLevel="1">
      <c r="A208" s="153"/>
      <c r="B208" s="159"/>
      <c r="C208" s="198" t="s">
        <v>363</v>
      </c>
      <c r="D208" s="164"/>
      <c r="E208" s="171">
        <v>43.33</v>
      </c>
      <c r="F208" s="176"/>
      <c r="G208" s="176"/>
      <c r="H208" s="176"/>
      <c r="I208" s="176"/>
      <c r="J208" s="176"/>
      <c r="K208" s="176"/>
      <c r="L208" s="176"/>
      <c r="M208" s="176"/>
      <c r="N208" s="162"/>
      <c r="O208" s="162"/>
      <c r="P208" s="162"/>
      <c r="Q208" s="162"/>
      <c r="R208" s="162"/>
      <c r="S208" s="162"/>
      <c r="T208" s="163"/>
      <c r="U208" s="162"/>
      <c r="V208" s="152"/>
      <c r="W208" s="152"/>
      <c r="X208" s="152"/>
      <c r="Y208" s="152"/>
      <c r="Z208" s="152"/>
      <c r="AA208" s="152"/>
      <c r="AB208" s="152"/>
      <c r="AC208" s="152"/>
      <c r="AD208" s="152"/>
      <c r="AE208" s="152" t="s">
        <v>136</v>
      </c>
      <c r="AF208" s="152">
        <v>0</v>
      </c>
      <c r="AG208" s="152"/>
      <c r="AH208" s="152"/>
      <c r="AI208" s="152"/>
      <c r="AJ208" s="152"/>
      <c r="AK208" s="152"/>
      <c r="AL208" s="152"/>
      <c r="AM208" s="152"/>
      <c r="AN208" s="152"/>
      <c r="AO208" s="152"/>
      <c r="AP208" s="152"/>
      <c r="AQ208" s="152"/>
      <c r="AR208" s="152"/>
      <c r="AS208" s="152"/>
      <c r="AT208" s="152"/>
      <c r="AU208" s="152"/>
      <c r="AV208" s="152"/>
      <c r="AW208" s="152"/>
      <c r="AX208" s="152"/>
      <c r="AY208" s="152"/>
      <c r="AZ208" s="152"/>
      <c r="BA208" s="152"/>
      <c r="BB208" s="152"/>
      <c r="BC208" s="152"/>
      <c r="BD208" s="152"/>
      <c r="BE208" s="152"/>
      <c r="BF208" s="152"/>
      <c r="BG208" s="152"/>
      <c r="BH208" s="152"/>
    </row>
    <row r="209" spans="1:60">
      <c r="A209" s="154" t="s">
        <v>129</v>
      </c>
      <c r="B209" s="160" t="s">
        <v>96</v>
      </c>
      <c r="C209" s="199" t="s">
        <v>97</v>
      </c>
      <c r="D209" s="165"/>
      <c r="E209" s="172"/>
      <c r="F209" s="177"/>
      <c r="G209" s="177">
        <f>SUMIF(AE210:AE225,"&lt;&gt;NOR",G210:G225)</f>
        <v>0</v>
      </c>
      <c r="H209" s="177"/>
      <c r="I209" s="177">
        <f>SUM(I210:I225)</f>
        <v>0</v>
      </c>
      <c r="J209" s="177"/>
      <c r="K209" s="177">
        <f>SUM(K210:K225)</f>
        <v>0</v>
      </c>
      <c r="L209" s="177"/>
      <c r="M209" s="177">
        <f>SUM(M210:M225)</f>
        <v>0</v>
      </c>
      <c r="N209" s="166"/>
      <c r="O209" s="166">
        <f>SUM(O210:O225)</f>
        <v>0.12819</v>
      </c>
      <c r="P209" s="166"/>
      <c r="Q209" s="166">
        <f>SUM(Q210:Q225)</f>
        <v>0</v>
      </c>
      <c r="R209" s="166"/>
      <c r="S209" s="166"/>
      <c r="T209" s="167"/>
      <c r="U209" s="166">
        <f>SUM(U210:U225)</f>
        <v>49.22</v>
      </c>
      <c r="AE209" t="s">
        <v>130</v>
      </c>
    </row>
    <row r="210" spans="1:60" ht="22.5" outlineLevel="1">
      <c r="A210" s="153">
        <v>72</v>
      </c>
      <c r="B210" s="159" t="s">
        <v>364</v>
      </c>
      <c r="C210" s="197" t="s">
        <v>365</v>
      </c>
      <c r="D210" s="161" t="s">
        <v>133</v>
      </c>
      <c r="E210" s="170">
        <v>366.27</v>
      </c>
      <c r="F210" s="175"/>
      <c r="G210" s="176">
        <f>ROUND(E210*F210,2)</f>
        <v>0</v>
      </c>
      <c r="H210" s="175"/>
      <c r="I210" s="176">
        <f>ROUND(E210*H210,2)</f>
        <v>0</v>
      </c>
      <c r="J210" s="175"/>
      <c r="K210" s="176">
        <f>ROUND(E210*J210,2)</f>
        <v>0</v>
      </c>
      <c r="L210" s="176">
        <v>21</v>
      </c>
      <c r="M210" s="176">
        <f>G210*(1+L210/100)</f>
        <v>0</v>
      </c>
      <c r="N210" s="162">
        <v>3.5E-4</v>
      </c>
      <c r="O210" s="162">
        <f>ROUND(E210*N210,5)</f>
        <v>0.12819</v>
      </c>
      <c r="P210" s="162">
        <v>0</v>
      </c>
      <c r="Q210" s="162">
        <f>ROUND(E210*P210,5)</f>
        <v>0</v>
      </c>
      <c r="R210" s="162"/>
      <c r="S210" s="162"/>
      <c r="T210" s="163">
        <v>0.13439000000000001</v>
      </c>
      <c r="U210" s="162">
        <f>ROUND(E210*T210,2)</f>
        <v>49.22</v>
      </c>
      <c r="V210" s="152"/>
      <c r="W210" s="152"/>
      <c r="X210" s="152"/>
      <c r="Y210" s="152"/>
      <c r="Z210" s="152"/>
      <c r="AA210" s="152"/>
      <c r="AB210" s="152"/>
      <c r="AC210" s="152"/>
      <c r="AD210" s="152"/>
      <c r="AE210" s="152" t="s">
        <v>140</v>
      </c>
      <c r="AF210" s="152"/>
      <c r="AG210" s="152"/>
      <c r="AH210" s="152"/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  <c r="BG210" s="152"/>
      <c r="BH210" s="152"/>
    </row>
    <row r="211" spans="1:60" outlineLevel="1">
      <c r="A211" s="153"/>
      <c r="B211" s="159"/>
      <c r="C211" s="200" t="s">
        <v>148</v>
      </c>
      <c r="D211" s="168"/>
      <c r="E211" s="173"/>
      <c r="F211" s="176"/>
      <c r="G211" s="176"/>
      <c r="H211" s="176"/>
      <c r="I211" s="176"/>
      <c r="J211" s="176"/>
      <c r="K211" s="176"/>
      <c r="L211" s="176"/>
      <c r="M211" s="176"/>
      <c r="N211" s="162"/>
      <c r="O211" s="162"/>
      <c r="P211" s="162"/>
      <c r="Q211" s="162"/>
      <c r="R211" s="162"/>
      <c r="S211" s="162"/>
      <c r="T211" s="163"/>
      <c r="U211" s="162"/>
      <c r="V211" s="152"/>
      <c r="W211" s="152"/>
      <c r="X211" s="152"/>
      <c r="Y211" s="152"/>
      <c r="Z211" s="152"/>
      <c r="AA211" s="152"/>
      <c r="AB211" s="152"/>
      <c r="AC211" s="152"/>
      <c r="AD211" s="152"/>
      <c r="AE211" s="152" t="s">
        <v>136</v>
      </c>
      <c r="AF211" s="152">
        <v>2</v>
      </c>
      <c r="AG211" s="152"/>
      <c r="AH211" s="152"/>
      <c r="AI211" s="152"/>
      <c r="AJ211" s="152"/>
      <c r="AK211" s="152"/>
      <c r="AL211" s="152"/>
      <c r="AM211" s="152"/>
      <c r="AN211" s="152"/>
      <c r="AO211" s="152"/>
      <c r="AP211" s="152"/>
      <c r="AQ211" s="152"/>
      <c r="AR211" s="152"/>
      <c r="AS211" s="152"/>
      <c r="AT211" s="152"/>
      <c r="AU211" s="152"/>
      <c r="AV211" s="152"/>
      <c r="AW211" s="152"/>
      <c r="AX211" s="152"/>
      <c r="AY211" s="152"/>
      <c r="AZ211" s="152"/>
      <c r="BA211" s="152"/>
      <c r="BB211" s="152"/>
      <c r="BC211" s="152"/>
      <c r="BD211" s="152"/>
      <c r="BE211" s="152"/>
      <c r="BF211" s="152"/>
      <c r="BG211" s="152"/>
      <c r="BH211" s="152"/>
    </row>
    <row r="212" spans="1:60" outlineLevel="1">
      <c r="A212" s="153"/>
      <c r="B212" s="159"/>
      <c r="C212" s="201" t="s">
        <v>366</v>
      </c>
      <c r="D212" s="168"/>
      <c r="E212" s="173">
        <v>28.75</v>
      </c>
      <c r="F212" s="176"/>
      <c r="G212" s="176"/>
      <c r="H212" s="176"/>
      <c r="I212" s="176"/>
      <c r="J212" s="176"/>
      <c r="K212" s="176"/>
      <c r="L212" s="176"/>
      <c r="M212" s="176"/>
      <c r="N212" s="162"/>
      <c r="O212" s="162"/>
      <c r="P212" s="162"/>
      <c r="Q212" s="162"/>
      <c r="R212" s="162"/>
      <c r="S212" s="162"/>
      <c r="T212" s="163"/>
      <c r="U212" s="162"/>
      <c r="V212" s="152"/>
      <c r="W212" s="152"/>
      <c r="X212" s="152"/>
      <c r="Y212" s="152"/>
      <c r="Z212" s="152"/>
      <c r="AA212" s="152"/>
      <c r="AB212" s="152"/>
      <c r="AC212" s="152"/>
      <c r="AD212" s="152"/>
      <c r="AE212" s="152" t="s">
        <v>136</v>
      </c>
      <c r="AF212" s="152">
        <v>2</v>
      </c>
      <c r="AG212" s="152"/>
      <c r="AH212" s="152"/>
      <c r="AI212" s="152"/>
      <c r="AJ212" s="152"/>
      <c r="AK212" s="152"/>
      <c r="AL212" s="152"/>
      <c r="AM212" s="152"/>
      <c r="AN212" s="152"/>
      <c r="AO212" s="152"/>
      <c r="AP212" s="152"/>
      <c r="AQ212" s="152"/>
      <c r="AR212" s="152"/>
      <c r="AS212" s="152"/>
      <c r="AT212" s="152"/>
      <c r="AU212" s="152"/>
      <c r="AV212" s="152"/>
      <c r="AW212" s="152"/>
      <c r="AX212" s="152"/>
      <c r="AY212" s="152"/>
      <c r="AZ212" s="152"/>
      <c r="BA212" s="152"/>
      <c r="BB212" s="152"/>
      <c r="BC212" s="152"/>
      <c r="BD212" s="152"/>
      <c r="BE212" s="152"/>
      <c r="BF212" s="152"/>
      <c r="BG212" s="152"/>
      <c r="BH212" s="152"/>
    </row>
    <row r="213" spans="1:60" outlineLevel="1">
      <c r="A213" s="153"/>
      <c r="B213" s="159"/>
      <c r="C213" s="201" t="s">
        <v>367</v>
      </c>
      <c r="D213" s="168"/>
      <c r="E213" s="173">
        <v>68.123999999999995</v>
      </c>
      <c r="F213" s="176"/>
      <c r="G213" s="176"/>
      <c r="H213" s="176"/>
      <c r="I213" s="176"/>
      <c r="J213" s="176"/>
      <c r="K213" s="176"/>
      <c r="L213" s="176"/>
      <c r="M213" s="176"/>
      <c r="N213" s="162"/>
      <c r="O213" s="162"/>
      <c r="P213" s="162"/>
      <c r="Q213" s="162"/>
      <c r="R213" s="162"/>
      <c r="S213" s="162"/>
      <c r="T213" s="163"/>
      <c r="U213" s="162"/>
      <c r="V213" s="152"/>
      <c r="W213" s="152"/>
      <c r="X213" s="152"/>
      <c r="Y213" s="152"/>
      <c r="Z213" s="152"/>
      <c r="AA213" s="152"/>
      <c r="AB213" s="152"/>
      <c r="AC213" s="152"/>
      <c r="AD213" s="152"/>
      <c r="AE213" s="152" t="s">
        <v>136</v>
      </c>
      <c r="AF213" s="152">
        <v>2</v>
      </c>
      <c r="AG213" s="152"/>
      <c r="AH213" s="152"/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AU213" s="152"/>
      <c r="AV213" s="152"/>
      <c r="AW213" s="152"/>
      <c r="AX213" s="152"/>
      <c r="AY213" s="152"/>
      <c r="AZ213" s="152"/>
      <c r="BA213" s="152"/>
      <c r="BB213" s="152"/>
      <c r="BC213" s="152"/>
      <c r="BD213" s="152"/>
      <c r="BE213" s="152"/>
      <c r="BF213" s="152"/>
      <c r="BG213" s="152"/>
      <c r="BH213" s="152"/>
    </row>
    <row r="214" spans="1:60" outlineLevel="1">
      <c r="A214" s="153"/>
      <c r="B214" s="159"/>
      <c r="C214" s="201" t="s">
        <v>368</v>
      </c>
      <c r="D214" s="168"/>
      <c r="E214" s="173">
        <v>72.03</v>
      </c>
      <c r="F214" s="176"/>
      <c r="G214" s="176"/>
      <c r="H214" s="176"/>
      <c r="I214" s="176"/>
      <c r="J214" s="176"/>
      <c r="K214" s="176"/>
      <c r="L214" s="176"/>
      <c r="M214" s="176"/>
      <c r="N214" s="162"/>
      <c r="O214" s="162"/>
      <c r="P214" s="162"/>
      <c r="Q214" s="162"/>
      <c r="R214" s="162"/>
      <c r="S214" s="162"/>
      <c r="T214" s="163"/>
      <c r="U214" s="162"/>
      <c r="V214" s="152"/>
      <c r="W214" s="152"/>
      <c r="X214" s="152"/>
      <c r="Y214" s="152"/>
      <c r="Z214" s="152"/>
      <c r="AA214" s="152"/>
      <c r="AB214" s="152"/>
      <c r="AC214" s="152"/>
      <c r="AD214" s="152"/>
      <c r="AE214" s="152" t="s">
        <v>136</v>
      </c>
      <c r="AF214" s="152">
        <v>2</v>
      </c>
      <c r="AG214" s="152"/>
      <c r="AH214" s="152"/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AU214" s="152"/>
      <c r="AV214" s="152"/>
      <c r="AW214" s="152"/>
      <c r="AX214" s="152"/>
      <c r="AY214" s="152"/>
      <c r="AZ214" s="152"/>
      <c r="BA214" s="152"/>
      <c r="BB214" s="152"/>
      <c r="BC214" s="152"/>
      <c r="BD214" s="152"/>
      <c r="BE214" s="152"/>
      <c r="BF214" s="152"/>
      <c r="BG214" s="152"/>
      <c r="BH214" s="152"/>
    </row>
    <row r="215" spans="1:60" outlineLevel="1">
      <c r="A215" s="153"/>
      <c r="B215" s="159"/>
      <c r="C215" s="201" t="s">
        <v>369</v>
      </c>
      <c r="D215" s="168"/>
      <c r="E215" s="173">
        <v>49.253999999999998</v>
      </c>
      <c r="F215" s="176"/>
      <c r="G215" s="176"/>
      <c r="H215" s="176"/>
      <c r="I215" s="176"/>
      <c r="J215" s="176"/>
      <c r="K215" s="176"/>
      <c r="L215" s="176"/>
      <c r="M215" s="176"/>
      <c r="N215" s="162"/>
      <c r="O215" s="162"/>
      <c r="P215" s="162"/>
      <c r="Q215" s="162"/>
      <c r="R215" s="162"/>
      <c r="S215" s="162"/>
      <c r="T215" s="163"/>
      <c r="U215" s="162"/>
      <c r="V215" s="152"/>
      <c r="W215" s="152"/>
      <c r="X215" s="152"/>
      <c r="Y215" s="152"/>
      <c r="Z215" s="152"/>
      <c r="AA215" s="152"/>
      <c r="AB215" s="152"/>
      <c r="AC215" s="152"/>
      <c r="AD215" s="152"/>
      <c r="AE215" s="152" t="s">
        <v>136</v>
      </c>
      <c r="AF215" s="152">
        <v>2</v>
      </c>
      <c r="AG215" s="152"/>
      <c r="AH215" s="152"/>
      <c r="AI215" s="152"/>
      <c r="AJ215" s="152"/>
      <c r="AK215" s="152"/>
      <c r="AL215" s="152"/>
      <c r="AM215" s="152"/>
      <c r="AN215" s="152"/>
      <c r="AO215" s="152"/>
      <c r="AP215" s="152"/>
      <c r="AQ215" s="152"/>
      <c r="AR215" s="152"/>
      <c r="AS215" s="152"/>
      <c r="AT215" s="152"/>
      <c r="AU215" s="152"/>
      <c r="AV215" s="152"/>
      <c r="AW215" s="152"/>
      <c r="AX215" s="152"/>
      <c r="AY215" s="152"/>
      <c r="AZ215" s="152"/>
      <c r="BA215" s="152"/>
      <c r="BB215" s="152"/>
      <c r="BC215" s="152"/>
      <c r="BD215" s="152"/>
      <c r="BE215" s="152"/>
      <c r="BF215" s="152"/>
      <c r="BG215" s="152"/>
      <c r="BH215" s="152"/>
    </row>
    <row r="216" spans="1:60" outlineLevel="1">
      <c r="A216" s="153"/>
      <c r="B216" s="159"/>
      <c r="C216" s="201" t="s">
        <v>370</v>
      </c>
      <c r="D216" s="168"/>
      <c r="E216" s="173">
        <v>36.83</v>
      </c>
      <c r="F216" s="176"/>
      <c r="G216" s="176"/>
      <c r="H216" s="176"/>
      <c r="I216" s="176"/>
      <c r="J216" s="176"/>
      <c r="K216" s="176"/>
      <c r="L216" s="176"/>
      <c r="M216" s="176"/>
      <c r="N216" s="162"/>
      <c r="O216" s="162"/>
      <c r="P216" s="162"/>
      <c r="Q216" s="162"/>
      <c r="R216" s="162"/>
      <c r="S216" s="162"/>
      <c r="T216" s="163"/>
      <c r="U216" s="162"/>
      <c r="V216" s="152"/>
      <c r="W216" s="152"/>
      <c r="X216" s="152"/>
      <c r="Y216" s="152"/>
      <c r="Z216" s="152"/>
      <c r="AA216" s="152"/>
      <c r="AB216" s="152"/>
      <c r="AC216" s="152"/>
      <c r="AD216" s="152"/>
      <c r="AE216" s="152" t="s">
        <v>136</v>
      </c>
      <c r="AF216" s="152">
        <v>2</v>
      </c>
      <c r="AG216" s="152"/>
      <c r="AH216" s="152"/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AU216" s="152"/>
      <c r="AV216" s="152"/>
      <c r="AW216" s="152"/>
      <c r="AX216" s="152"/>
      <c r="AY216" s="152"/>
      <c r="AZ216" s="152"/>
      <c r="BA216" s="152"/>
      <c r="BB216" s="152"/>
      <c r="BC216" s="152"/>
      <c r="BD216" s="152"/>
      <c r="BE216" s="152"/>
      <c r="BF216" s="152"/>
      <c r="BG216" s="152"/>
      <c r="BH216" s="152"/>
    </row>
    <row r="217" spans="1:60" outlineLevel="1">
      <c r="A217" s="153"/>
      <c r="B217" s="159"/>
      <c r="C217" s="201" t="s">
        <v>371</v>
      </c>
      <c r="D217" s="168"/>
      <c r="E217" s="173">
        <v>14.54</v>
      </c>
      <c r="F217" s="176"/>
      <c r="G217" s="176"/>
      <c r="H217" s="176"/>
      <c r="I217" s="176"/>
      <c r="J217" s="176"/>
      <c r="K217" s="176"/>
      <c r="L217" s="176"/>
      <c r="M217" s="176"/>
      <c r="N217" s="162"/>
      <c r="O217" s="162"/>
      <c r="P217" s="162"/>
      <c r="Q217" s="162"/>
      <c r="R217" s="162"/>
      <c r="S217" s="162"/>
      <c r="T217" s="163"/>
      <c r="U217" s="162"/>
      <c r="V217" s="152"/>
      <c r="W217" s="152"/>
      <c r="X217" s="152"/>
      <c r="Y217" s="152"/>
      <c r="Z217" s="152"/>
      <c r="AA217" s="152"/>
      <c r="AB217" s="152"/>
      <c r="AC217" s="152"/>
      <c r="AD217" s="152"/>
      <c r="AE217" s="152" t="s">
        <v>136</v>
      </c>
      <c r="AF217" s="152">
        <v>2</v>
      </c>
      <c r="AG217" s="152"/>
      <c r="AH217" s="152"/>
      <c r="AI217" s="152"/>
      <c r="AJ217" s="152"/>
      <c r="AK217" s="152"/>
      <c r="AL217" s="152"/>
      <c r="AM217" s="152"/>
      <c r="AN217" s="152"/>
      <c r="AO217" s="152"/>
      <c r="AP217" s="152"/>
      <c r="AQ217" s="152"/>
      <c r="AR217" s="152"/>
      <c r="AS217" s="152"/>
      <c r="AT217" s="152"/>
      <c r="AU217" s="152"/>
      <c r="AV217" s="152"/>
      <c r="AW217" s="152"/>
      <c r="AX217" s="152"/>
      <c r="AY217" s="152"/>
      <c r="AZ217" s="152"/>
      <c r="BA217" s="152"/>
      <c r="BB217" s="152"/>
      <c r="BC217" s="152"/>
      <c r="BD217" s="152"/>
      <c r="BE217" s="152"/>
      <c r="BF217" s="152"/>
      <c r="BG217" s="152"/>
      <c r="BH217" s="152"/>
    </row>
    <row r="218" spans="1:60" outlineLevel="1">
      <c r="A218" s="153"/>
      <c r="B218" s="159"/>
      <c r="C218" s="201" t="s">
        <v>372</v>
      </c>
      <c r="D218" s="168"/>
      <c r="E218" s="173">
        <v>13.22</v>
      </c>
      <c r="F218" s="176"/>
      <c r="G218" s="176"/>
      <c r="H218" s="176"/>
      <c r="I218" s="176"/>
      <c r="J218" s="176"/>
      <c r="K218" s="176"/>
      <c r="L218" s="176"/>
      <c r="M218" s="176"/>
      <c r="N218" s="162"/>
      <c r="O218" s="162"/>
      <c r="P218" s="162"/>
      <c r="Q218" s="162"/>
      <c r="R218" s="162"/>
      <c r="S218" s="162"/>
      <c r="T218" s="163"/>
      <c r="U218" s="162"/>
      <c r="V218" s="152"/>
      <c r="W218" s="152"/>
      <c r="X218" s="152"/>
      <c r="Y218" s="152"/>
      <c r="Z218" s="152"/>
      <c r="AA218" s="152"/>
      <c r="AB218" s="152"/>
      <c r="AC218" s="152"/>
      <c r="AD218" s="152"/>
      <c r="AE218" s="152" t="s">
        <v>136</v>
      </c>
      <c r="AF218" s="152">
        <v>2</v>
      </c>
      <c r="AG218" s="152"/>
      <c r="AH218" s="152"/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AU218" s="152"/>
      <c r="AV218" s="152"/>
      <c r="AW218" s="152"/>
      <c r="AX218" s="152"/>
      <c r="AY218" s="152"/>
      <c r="AZ218" s="152"/>
      <c r="BA218" s="152"/>
      <c r="BB218" s="152"/>
      <c r="BC218" s="152"/>
      <c r="BD218" s="152"/>
      <c r="BE218" s="152"/>
      <c r="BF218" s="152"/>
      <c r="BG218" s="152"/>
      <c r="BH218" s="152"/>
    </row>
    <row r="219" spans="1:60" outlineLevel="1">
      <c r="A219" s="153"/>
      <c r="B219" s="159"/>
      <c r="C219" s="201" t="s">
        <v>373</v>
      </c>
      <c r="D219" s="168"/>
      <c r="E219" s="173">
        <v>39.479999999999997</v>
      </c>
      <c r="F219" s="176"/>
      <c r="G219" s="176"/>
      <c r="H219" s="176"/>
      <c r="I219" s="176"/>
      <c r="J219" s="176"/>
      <c r="K219" s="176"/>
      <c r="L219" s="176"/>
      <c r="M219" s="176"/>
      <c r="N219" s="162"/>
      <c r="O219" s="162"/>
      <c r="P219" s="162"/>
      <c r="Q219" s="162"/>
      <c r="R219" s="162"/>
      <c r="S219" s="162"/>
      <c r="T219" s="163"/>
      <c r="U219" s="162"/>
      <c r="V219" s="152"/>
      <c r="W219" s="152"/>
      <c r="X219" s="152"/>
      <c r="Y219" s="152"/>
      <c r="Z219" s="152"/>
      <c r="AA219" s="152"/>
      <c r="AB219" s="152"/>
      <c r="AC219" s="152"/>
      <c r="AD219" s="152"/>
      <c r="AE219" s="152" t="s">
        <v>136</v>
      </c>
      <c r="AF219" s="152">
        <v>2</v>
      </c>
      <c r="AG219" s="152"/>
      <c r="AH219" s="152"/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AU219" s="152"/>
      <c r="AV219" s="152"/>
      <c r="AW219" s="152"/>
      <c r="AX219" s="152"/>
      <c r="AY219" s="152"/>
      <c r="AZ219" s="152"/>
      <c r="BA219" s="152"/>
      <c r="BB219" s="152"/>
      <c r="BC219" s="152"/>
      <c r="BD219" s="152"/>
      <c r="BE219" s="152"/>
      <c r="BF219" s="152"/>
      <c r="BG219" s="152"/>
      <c r="BH219" s="152"/>
    </row>
    <row r="220" spans="1:60" outlineLevel="1">
      <c r="A220" s="153"/>
      <c r="B220" s="159"/>
      <c r="C220" s="201" t="s">
        <v>374</v>
      </c>
      <c r="D220" s="168"/>
      <c r="E220" s="173">
        <v>9.1</v>
      </c>
      <c r="F220" s="176"/>
      <c r="G220" s="176"/>
      <c r="H220" s="176"/>
      <c r="I220" s="176"/>
      <c r="J220" s="176"/>
      <c r="K220" s="176"/>
      <c r="L220" s="176"/>
      <c r="M220" s="176"/>
      <c r="N220" s="162"/>
      <c r="O220" s="162"/>
      <c r="P220" s="162"/>
      <c r="Q220" s="162"/>
      <c r="R220" s="162"/>
      <c r="S220" s="162"/>
      <c r="T220" s="163"/>
      <c r="U220" s="162"/>
      <c r="V220" s="152"/>
      <c r="W220" s="152"/>
      <c r="X220" s="152"/>
      <c r="Y220" s="152"/>
      <c r="Z220" s="152"/>
      <c r="AA220" s="152"/>
      <c r="AB220" s="152"/>
      <c r="AC220" s="152"/>
      <c r="AD220" s="152"/>
      <c r="AE220" s="152" t="s">
        <v>136</v>
      </c>
      <c r="AF220" s="152">
        <v>2</v>
      </c>
      <c r="AG220" s="152"/>
      <c r="AH220" s="152"/>
      <c r="AI220" s="152"/>
      <c r="AJ220" s="152"/>
      <c r="AK220" s="152"/>
      <c r="AL220" s="152"/>
      <c r="AM220" s="152"/>
      <c r="AN220" s="152"/>
      <c r="AO220" s="152"/>
      <c r="AP220" s="152"/>
      <c r="AQ220" s="152"/>
      <c r="AR220" s="152"/>
      <c r="AS220" s="152"/>
      <c r="AT220" s="152"/>
      <c r="AU220" s="152"/>
      <c r="AV220" s="152"/>
      <c r="AW220" s="152"/>
      <c r="AX220" s="152"/>
      <c r="AY220" s="152"/>
      <c r="AZ220" s="152"/>
      <c r="BA220" s="152"/>
      <c r="BB220" s="152"/>
      <c r="BC220" s="152"/>
      <c r="BD220" s="152"/>
      <c r="BE220" s="152"/>
      <c r="BF220" s="152"/>
      <c r="BG220" s="152"/>
      <c r="BH220" s="152"/>
    </row>
    <row r="221" spans="1:60" outlineLevel="1">
      <c r="A221" s="153"/>
      <c r="B221" s="159"/>
      <c r="C221" s="201" t="s">
        <v>375</v>
      </c>
      <c r="D221" s="168"/>
      <c r="E221" s="173">
        <v>21.86</v>
      </c>
      <c r="F221" s="176"/>
      <c r="G221" s="176"/>
      <c r="H221" s="176"/>
      <c r="I221" s="176"/>
      <c r="J221" s="176"/>
      <c r="K221" s="176"/>
      <c r="L221" s="176"/>
      <c r="M221" s="176"/>
      <c r="N221" s="162"/>
      <c r="O221" s="162"/>
      <c r="P221" s="162"/>
      <c r="Q221" s="162"/>
      <c r="R221" s="162"/>
      <c r="S221" s="162"/>
      <c r="T221" s="163"/>
      <c r="U221" s="162"/>
      <c r="V221" s="152"/>
      <c r="W221" s="152"/>
      <c r="X221" s="152"/>
      <c r="Y221" s="152"/>
      <c r="Z221" s="152"/>
      <c r="AA221" s="152"/>
      <c r="AB221" s="152"/>
      <c r="AC221" s="152"/>
      <c r="AD221" s="152"/>
      <c r="AE221" s="152" t="s">
        <v>136</v>
      </c>
      <c r="AF221" s="152">
        <v>2</v>
      </c>
      <c r="AG221" s="152"/>
      <c r="AH221" s="152"/>
      <c r="AI221" s="152"/>
      <c r="AJ221" s="152"/>
      <c r="AK221" s="152"/>
      <c r="AL221" s="152"/>
      <c r="AM221" s="152"/>
      <c r="AN221" s="152"/>
      <c r="AO221" s="152"/>
      <c r="AP221" s="152"/>
      <c r="AQ221" s="152"/>
      <c r="AR221" s="152"/>
      <c r="AS221" s="152"/>
      <c r="AT221" s="152"/>
      <c r="AU221" s="152"/>
      <c r="AV221" s="152"/>
      <c r="AW221" s="152"/>
      <c r="AX221" s="152"/>
      <c r="AY221" s="152"/>
      <c r="AZ221" s="152"/>
      <c r="BA221" s="152"/>
      <c r="BB221" s="152"/>
      <c r="BC221" s="152"/>
      <c r="BD221" s="152"/>
      <c r="BE221" s="152"/>
      <c r="BF221" s="152"/>
      <c r="BG221" s="152"/>
      <c r="BH221" s="152"/>
    </row>
    <row r="222" spans="1:60" outlineLevel="1">
      <c r="A222" s="153"/>
      <c r="B222" s="159"/>
      <c r="C222" s="201" t="s">
        <v>376</v>
      </c>
      <c r="D222" s="168"/>
      <c r="E222" s="173">
        <v>13.08</v>
      </c>
      <c r="F222" s="176"/>
      <c r="G222" s="176"/>
      <c r="H222" s="176"/>
      <c r="I222" s="176"/>
      <c r="J222" s="176"/>
      <c r="K222" s="176"/>
      <c r="L222" s="176"/>
      <c r="M222" s="176"/>
      <c r="N222" s="162"/>
      <c r="O222" s="162"/>
      <c r="P222" s="162"/>
      <c r="Q222" s="162"/>
      <c r="R222" s="162"/>
      <c r="S222" s="162"/>
      <c r="T222" s="163"/>
      <c r="U222" s="162"/>
      <c r="V222" s="152"/>
      <c r="W222" s="152"/>
      <c r="X222" s="152"/>
      <c r="Y222" s="152"/>
      <c r="Z222" s="152"/>
      <c r="AA222" s="152"/>
      <c r="AB222" s="152"/>
      <c r="AC222" s="152"/>
      <c r="AD222" s="152"/>
      <c r="AE222" s="152" t="s">
        <v>136</v>
      </c>
      <c r="AF222" s="152">
        <v>2</v>
      </c>
      <c r="AG222" s="152"/>
      <c r="AH222" s="152"/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152"/>
      <c r="AT222" s="152"/>
      <c r="AU222" s="152"/>
      <c r="AV222" s="152"/>
      <c r="AW222" s="152"/>
      <c r="AX222" s="152"/>
      <c r="AY222" s="152"/>
      <c r="AZ222" s="152"/>
      <c r="BA222" s="152"/>
      <c r="BB222" s="152"/>
      <c r="BC222" s="152"/>
      <c r="BD222" s="152"/>
      <c r="BE222" s="152"/>
      <c r="BF222" s="152"/>
      <c r="BG222" s="152"/>
      <c r="BH222" s="152"/>
    </row>
    <row r="223" spans="1:60" outlineLevel="1">
      <c r="A223" s="153"/>
      <c r="B223" s="159"/>
      <c r="C223" s="202" t="s">
        <v>204</v>
      </c>
      <c r="D223" s="169"/>
      <c r="E223" s="174">
        <v>366.26799999999997</v>
      </c>
      <c r="F223" s="176"/>
      <c r="G223" s="176"/>
      <c r="H223" s="176"/>
      <c r="I223" s="176"/>
      <c r="J223" s="176"/>
      <c r="K223" s="176"/>
      <c r="L223" s="176"/>
      <c r="M223" s="176"/>
      <c r="N223" s="162"/>
      <c r="O223" s="162"/>
      <c r="P223" s="162"/>
      <c r="Q223" s="162"/>
      <c r="R223" s="162"/>
      <c r="S223" s="162"/>
      <c r="T223" s="163"/>
      <c r="U223" s="162"/>
      <c r="V223" s="152"/>
      <c r="W223" s="152"/>
      <c r="X223" s="152"/>
      <c r="Y223" s="152"/>
      <c r="Z223" s="152"/>
      <c r="AA223" s="152"/>
      <c r="AB223" s="152"/>
      <c r="AC223" s="152"/>
      <c r="AD223" s="152"/>
      <c r="AE223" s="152" t="s">
        <v>136</v>
      </c>
      <c r="AF223" s="152">
        <v>3</v>
      </c>
      <c r="AG223" s="152"/>
      <c r="AH223" s="152"/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AU223" s="152"/>
      <c r="AV223" s="152"/>
      <c r="AW223" s="152"/>
      <c r="AX223" s="152"/>
      <c r="AY223" s="152"/>
      <c r="AZ223" s="152"/>
      <c r="BA223" s="152"/>
      <c r="BB223" s="152"/>
      <c r="BC223" s="152"/>
      <c r="BD223" s="152"/>
      <c r="BE223" s="152"/>
      <c r="BF223" s="152"/>
      <c r="BG223" s="152"/>
      <c r="BH223" s="152"/>
    </row>
    <row r="224" spans="1:60" outlineLevel="1">
      <c r="A224" s="153"/>
      <c r="B224" s="159"/>
      <c r="C224" s="200" t="s">
        <v>150</v>
      </c>
      <c r="D224" s="168"/>
      <c r="E224" s="173"/>
      <c r="F224" s="176"/>
      <c r="G224" s="176"/>
      <c r="H224" s="176"/>
      <c r="I224" s="176"/>
      <c r="J224" s="176"/>
      <c r="K224" s="176"/>
      <c r="L224" s="176"/>
      <c r="M224" s="176"/>
      <c r="N224" s="162"/>
      <c r="O224" s="162"/>
      <c r="P224" s="162"/>
      <c r="Q224" s="162"/>
      <c r="R224" s="162"/>
      <c r="S224" s="162"/>
      <c r="T224" s="163"/>
      <c r="U224" s="162"/>
      <c r="V224" s="152"/>
      <c r="W224" s="152"/>
      <c r="X224" s="152"/>
      <c r="Y224" s="152"/>
      <c r="Z224" s="152"/>
      <c r="AA224" s="152"/>
      <c r="AB224" s="152"/>
      <c r="AC224" s="152"/>
      <c r="AD224" s="152"/>
      <c r="AE224" s="152" t="s">
        <v>136</v>
      </c>
      <c r="AF224" s="152">
        <v>0</v>
      </c>
      <c r="AG224" s="152"/>
      <c r="AH224" s="152"/>
      <c r="AI224" s="152"/>
      <c r="AJ224" s="152"/>
      <c r="AK224" s="152"/>
      <c r="AL224" s="152"/>
      <c r="AM224" s="152"/>
      <c r="AN224" s="152"/>
      <c r="AO224" s="152"/>
      <c r="AP224" s="152"/>
      <c r="AQ224" s="152"/>
      <c r="AR224" s="152"/>
      <c r="AS224" s="152"/>
      <c r="AT224" s="152"/>
      <c r="AU224" s="152"/>
      <c r="AV224" s="152"/>
      <c r="AW224" s="152"/>
      <c r="AX224" s="152"/>
      <c r="AY224" s="152"/>
      <c r="AZ224" s="152"/>
      <c r="BA224" s="152"/>
      <c r="BB224" s="152"/>
      <c r="BC224" s="152"/>
      <c r="BD224" s="152"/>
      <c r="BE224" s="152"/>
      <c r="BF224" s="152"/>
      <c r="BG224" s="152"/>
      <c r="BH224" s="152"/>
    </row>
    <row r="225" spans="1:60" outlineLevel="1">
      <c r="A225" s="153"/>
      <c r="B225" s="159"/>
      <c r="C225" s="198" t="s">
        <v>377</v>
      </c>
      <c r="D225" s="164"/>
      <c r="E225" s="171">
        <v>366.27</v>
      </c>
      <c r="F225" s="176"/>
      <c r="G225" s="176"/>
      <c r="H225" s="176"/>
      <c r="I225" s="176"/>
      <c r="J225" s="176"/>
      <c r="K225" s="176"/>
      <c r="L225" s="176"/>
      <c r="M225" s="176"/>
      <c r="N225" s="162"/>
      <c r="O225" s="162"/>
      <c r="P225" s="162"/>
      <c r="Q225" s="162"/>
      <c r="R225" s="162"/>
      <c r="S225" s="162"/>
      <c r="T225" s="163"/>
      <c r="U225" s="162"/>
      <c r="V225" s="152"/>
      <c r="W225" s="152"/>
      <c r="X225" s="152"/>
      <c r="Y225" s="152"/>
      <c r="Z225" s="152"/>
      <c r="AA225" s="152"/>
      <c r="AB225" s="152"/>
      <c r="AC225" s="152"/>
      <c r="AD225" s="152"/>
      <c r="AE225" s="152" t="s">
        <v>136</v>
      </c>
      <c r="AF225" s="152">
        <v>0</v>
      </c>
      <c r="AG225" s="152"/>
      <c r="AH225" s="152"/>
      <c r="AI225" s="152"/>
      <c r="AJ225" s="152"/>
      <c r="AK225" s="152"/>
      <c r="AL225" s="152"/>
      <c r="AM225" s="152"/>
      <c r="AN225" s="152"/>
      <c r="AO225" s="152"/>
      <c r="AP225" s="152"/>
      <c r="AQ225" s="152"/>
      <c r="AR225" s="152"/>
      <c r="AS225" s="152"/>
      <c r="AT225" s="152"/>
      <c r="AU225" s="152"/>
      <c r="AV225" s="152"/>
      <c r="AW225" s="152"/>
      <c r="AX225" s="152"/>
      <c r="AY225" s="152"/>
      <c r="AZ225" s="152"/>
      <c r="BA225" s="152"/>
      <c r="BB225" s="152"/>
      <c r="BC225" s="152"/>
      <c r="BD225" s="152"/>
      <c r="BE225" s="152"/>
      <c r="BF225" s="152"/>
      <c r="BG225" s="152"/>
      <c r="BH225" s="152"/>
    </row>
    <row r="226" spans="1:60">
      <c r="A226" s="154" t="s">
        <v>129</v>
      </c>
      <c r="B226" s="160" t="s">
        <v>98</v>
      </c>
      <c r="C226" s="199" t="s">
        <v>99</v>
      </c>
      <c r="D226" s="165"/>
      <c r="E226" s="172"/>
      <c r="F226" s="210"/>
      <c r="G226" s="177">
        <f>SUMIF(AE227:AE227,"&lt;&gt;NOR",G227:G227)</f>
        <v>0</v>
      </c>
      <c r="H226" s="177"/>
      <c r="I226" s="177">
        <f>SUM(I227:I227)</f>
        <v>0</v>
      </c>
      <c r="J226" s="177"/>
      <c r="K226" s="177">
        <f>SUM(K227:K227)</f>
        <v>0</v>
      </c>
      <c r="L226" s="177"/>
      <c r="M226" s="177">
        <f>SUM(M227:M227)</f>
        <v>0</v>
      </c>
      <c r="N226" s="166"/>
      <c r="O226" s="166">
        <f>SUM(O227:O227)</f>
        <v>0</v>
      </c>
      <c r="P226" s="166"/>
      <c r="Q226" s="166">
        <f>SUM(Q227:Q227)</f>
        <v>0</v>
      </c>
      <c r="R226" s="166"/>
      <c r="S226" s="166"/>
      <c r="T226" s="167"/>
      <c r="U226" s="166">
        <f>SUM(U227:U227)</f>
        <v>0</v>
      </c>
      <c r="AE226" t="s">
        <v>130</v>
      </c>
    </row>
    <row r="227" spans="1:60" outlineLevel="1">
      <c r="A227" s="153">
        <v>73</v>
      </c>
      <c r="B227" s="159" t="s">
        <v>98</v>
      </c>
      <c r="C227" s="197" t="s">
        <v>378</v>
      </c>
      <c r="D227" s="161" t="s">
        <v>181</v>
      </c>
      <c r="E227" s="170">
        <v>1</v>
      </c>
      <c r="F227" s="175"/>
      <c r="G227" s="176">
        <f>ROUND(E227*F227,2)</f>
        <v>0</v>
      </c>
      <c r="H227" s="175"/>
      <c r="I227" s="176">
        <f>ROUND(E227*H227,2)</f>
        <v>0</v>
      </c>
      <c r="J227" s="175"/>
      <c r="K227" s="176">
        <f>ROUND(E227*J227,2)</f>
        <v>0</v>
      </c>
      <c r="L227" s="176">
        <v>21</v>
      </c>
      <c r="M227" s="176">
        <f>G227*(1+L227/100)</f>
        <v>0</v>
      </c>
      <c r="N227" s="162">
        <v>0</v>
      </c>
      <c r="O227" s="162">
        <f>ROUND(E227*N227,5)</f>
        <v>0</v>
      </c>
      <c r="P227" s="162">
        <v>0</v>
      </c>
      <c r="Q227" s="162">
        <f>ROUND(E227*P227,5)</f>
        <v>0</v>
      </c>
      <c r="R227" s="162"/>
      <c r="S227" s="162"/>
      <c r="T227" s="163">
        <v>0</v>
      </c>
      <c r="U227" s="162">
        <f>ROUND(E227*T227,2)</f>
        <v>0</v>
      </c>
      <c r="V227" s="152"/>
      <c r="W227" s="152"/>
      <c r="X227" s="152"/>
      <c r="Y227" s="152"/>
      <c r="Z227" s="152"/>
      <c r="AA227" s="152"/>
      <c r="AB227" s="152"/>
      <c r="AC227" s="152"/>
      <c r="AD227" s="152"/>
      <c r="AE227" s="152" t="s">
        <v>134</v>
      </c>
      <c r="AF227" s="152"/>
      <c r="AG227" s="152"/>
      <c r="AH227" s="152"/>
      <c r="AI227" s="152"/>
      <c r="AJ227" s="152"/>
      <c r="AK227" s="152"/>
      <c r="AL227" s="152"/>
      <c r="AM227" s="152"/>
      <c r="AN227" s="152"/>
      <c r="AO227" s="152"/>
      <c r="AP227" s="152"/>
      <c r="AQ227" s="152"/>
      <c r="AR227" s="152"/>
      <c r="AS227" s="152"/>
      <c r="AT227" s="152"/>
      <c r="AU227" s="152"/>
      <c r="AV227" s="152"/>
      <c r="AW227" s="152"/>
      <c r="AX227" s="152"/>
      <c r="AY227" s="152"/>
      <c r="AZ227" s="152"/>
      <c r="BA227" s="152"/>
      <c r="BB227" s="152"/>
      <c r="BC227" s="152"/>
      <c r="BD227" s="152"/>
      <c r="BE227" s="152"/>
      <c r="BF227" s="152"/>
      <c r="BG227" s="152"/>
      <c r="BH227" s="152"/>
    </row>
    <row r="228" spans="1:60">
      <c r="A228" s="154" t="s">
        <v>129</v>
      </c>
      <c r="B228" s="160" t="s">
        <v>100</v>
      </c>
      <c r="C228" s="199" t="s">
        <v>101</v>
      </c>
      <c r="D228" s="165"/>
      <c r="E228" s="172"/>
      <c r="F228" s="210"/>
      <c r="G228" s="177">
        <f>SUMIF(AE229:AE229,"&lt;&gt;NOR",G229:G229)</f>
        <v>0</v>
      </c>
      <c r="H228" s="177"/>
      <c r="I228" s="177">
        <f>SUM(I229:I229)</f>
        <v>0</v>
      </c>
      <c r="J228" s="177"/>
      <c r="K228" s="177">
        <f>SUM(K229:K229)</f>
        <v>0</v>
      </c>
      <c r="L228" s="177"/>
      <c r="M228" s="177">
        <f>SUM(M229:M229)</f>
        <v>0</v>
      </c>
      <c r="N228" s="166"/>
      <c r="O228" s="166">
        <f>SUM(O229:O229)</f>
        <v>0</v>
      </c>
      <c r="P228" s="166"/>
      <c r="Q228" s="166">
        <f>SUM(Q229:Q229)</f>
        <v>0</v>
      </c>
      <c r="R228" s="166"/>
      <c r="S228" s="166"/>
      <c r="T228" s="167"/>
      <c r="U228" s="166">
        <f>SUM(U229:U229)</f>
        <v>0</v>
      </c>
      <c r="AE228" t="s">
        <v>130</v>
      </c>
    </row>
    <row r="229" spans="1:60" ht="22.5" outlineLevel="1">
      <c r="A229" s="153">
        <v>74</v>
      </c>
      <c r="B229" s="159" t="s">
        <v>379</v>
      </c>
      <c r="C229" s="197" t="s">
        <v>380</v>
      </c>
      <c r="D229" s="161" t="s">
        <v>181</v>
      </c>
      <c r="E229" s="170">
        <v>1</v>
      </c>
      <c r="F229" s="175"/>
      <c r="G229" s="176">
        <f>ROUND(E229*F229,2)</f>
        <v>0</v>
      </c>
      <c r="H229" s="175"/>
      <c r="I229" s="176">
        <f>ROUND(E229*H229,2)</f>
        <v>0</v>
      </c>
      <c r="J229" s="175"/>
      <c r="K229" s="176">
        <f>ROUND(E229*J229,2)</f>
        <v>0</v>
      </c>
      <c r="L229" s="176">
        <v>21</v>
      </c>
      <c r="M229" s="176">
        <f>G229*(1+L229/100)</f>
        <v>0</v>
      </c>
      <c r="N229" s="162">
        <v>0</v>
      </c>
      <c r="O229" s="162">
        <f>ROUND(E229*N229,5)</f>
        <v>0</v>
      </c>
      <c r="P229" s="162">
        <v>0</v>
      </c>
      <c r="Q229" s="162">
        <f>ROUND(E229*P229,5)</f>
        <v>0</v>
      </c>
      <c r="R229" s="162"/>
      <c r="S229" s="162"/>
      <c r="T229" s="163">
        <v>0</v>
      </c>
      <c r="U229" s="162">
        <f>ROUND(E229*T229,2)</f>
        <v>0</v>
      </c>
      <c r="V229" s="152"/>
      <c r="W229" s="152"/>
      <c r="X229" s="152"/>
      <c r="Y229" s="152"/>
      <c r="Z229" s="152"/>
      <c r="AA229" s="152"/>
      <c r="AB229" s="152"/>
      <c r="AC229" s="152"/>
      <c r="AD229" s="152"/>
      <c r="AE229" s="152" t="s">
        <v>134</v>
      </c>
      <c r="AF229" s="152"/>
      <c r="AG229" s="152"/>
      <c r="AH229" s="152"/>
      <c r="AI229" s="152"/>
      <c r="AJ229" s="152"/>
      <c r="AK229" s="152"/>
      <c r="AL229" s="152"/>
      <c r="AM229" s="152"/>
      <c r="AN229" s="152"/>
      <c r="AO229" s="152"/>
      <c r="AP229" s="152"/>
      <c r="AQ229" s="152"/>
      <c r="AR229" s="152"/>
      <c r="AS229" s="152"/>
      <c r="AT229" s="152"/>
      <c r="AU229" s="152"/>
      <c r="AV229" s="152"/>
      <c r="AW229" s="152"/>
      <c r="AX229" s="152"/>
      <c r="AY229" s="152"/>
      <c r="AZ229" s="152"/>
      <c r="BA229" s="152"/>
      <c r="BB229" s="152"/>
      <c r="BC229" s="152"/>
      <c r="BD229" s="152"/>
      <c r="BE229" s="152"/>
      <c r="BF229" s="152"/>
      <c r="BG229" s="152"/>
      <c r="BH229" s="152"/>
    </row>
    <row r="230" spans="1:60">
      <c r="A230" s="154" t="s">
        <v>129</v>
      </c>
      <c r="B230" s="160" t="s">
        <v>102</v>
      </c>
      <c r="C230" s="199" t="s">
        <v>25</v>
      </c>
      <c r="D230" s="165"/>
      <c r="E230" s="172"/>
      <c r="F230" s="210"/>
      <c r="G230" s="177">
        <f>SUMIF(AE231:AE234,"&lt;&gt;NOR",G231:G234)</f>
        <v>0</v>
      </c>
      <c r="H230" s="177"/>
      <c r="I230" s="177">
        <f>SUM(I231:I234)</f>
        <v>0</v>
      </c>
      <c r="J230" s="177"/>
      <c r="K230" s="177">
        <f>SUM(K231:K234)</f>
        <v>0</v>
      </c>
      <c r="L230" s="177"/>
      <c r="M230" s="177">
        <f>SUM(M231:M234)</f>
        <v>0</v>
      </c>
      <c r="N230" s="166"/>
      <c r="O230" s="166">
        <f>SUM(O231:O234)</f>
        <v>0</v>
      </c>
      <c r="P230" s="166"/>
      <c r="Q230" s="166">
        <f>SUM(Q231:Q234)</f>
        <v>0</v>
      </c>
      <c r="R230" s="166"/>
      <c r="S230" s="166"/>
      <c r="T230" s="167"/>
      <c r="U230" s="166">
        <f>SUM(U231:U234)</f>
        <v>0</v>
      </c>
      <c r="AE230" t="s">
        <v>130</v>
      </c>
    </row>
    <row r="231" spans="1:60" outlineLevel="1">
      <c r="A231" s="153">
        <v>75</v>
      </c>
      <c r="B231" s="159" t="s">
        <v>381</v>
      </c>
      <c r="C231" s="197" t="s">
        <v>382</v>
      </c>
      <c r="D231" s="161" t="s">
        <v>383</v>
      </c>
      <c r="E231" s="170">
        <v>8400</v>
      </c>
      <c r="F231" s="175"/>
      <c r="G231" s="176">
        <f>ROUND(E231*F231,2)</f>
        <v>0</v>
      </c>
      <c r="H231" s="175"/>
      <c r="I231" s="176">
        <f>ROUND(E231*H231,2)</f>
        <v>0</v>
      </c>
      <c r="J231" s="175"/>
      <c r="K231" s="176">
        <f>ROUND(E231*J231,2)</f>
        <v>0</v>
      </c>
      <c r="L231" s="176">
        <v>21</v>
      </c>
      <c r="M231" s="176">
        <f>G231*(1+L231/100)</f>
        <v>0</v>
      </c>
      <c r="N231" s="162">
        <v>0</v>
      </c>
      <c r="O231" s="162">
        <f>ROUND(E231*N231,5)</f>
        <v>0</v>
      </c>
      <c r="P231" s="162">
        <v>0</v>
      </c>
      <c r="Q231" s="162">
        <f>ROUND(E231*P231,5)</f>
        <v>0</v>
      </c>
      <c r="R231" s="162"/>
      <c r="S231" s="162"/>
      <c r="T231" s="163">
        <v>0</v>
      </c>
      <c r="U231" s="162">
        <f>ROUND(E231*T231,2)</f>
        <v>0</v>
      </c>
      <c r="V231" s="152"/>
      <c r="W231" s="152"/>
      <c r="X231" s="152"/>
      <c r="Y231" s="152"/>
      <c r="Z231" s="152"/>
      <c r="AA231" s="152"/>
      <c r="AB231" s="152"/>
      <c r="AC231" s="152"/>
      <c r="AD231" s="152"/>
      <c r="AE231" s="152" t="s">
        <v>134</v>
      </c>
      <c r="AF231" s="152"/>
      <c r="AG231" s="152"/>
      <c r="AH231" s="152"/>
      <c r="AI231" s="152"/>
      <c r="AJ231" s="152"/>
      <c r="AK231" s="152"/>
      <c r="AL231" s="152"/>
      <c r="AM231" s="152"/>
      <c r="AN231" s="152"/>
      <c r="AO231" s="152"/>
      <c r="AP231" s="152"/>
      <c r="AQ231" s="152"/>
      <c r="AR231" s="152"/>
      <c r="AS231" s="152"/>
      <c r="AT231" s="152"/>
      <c r="AU231" s="152"/>
      <c r="AV231" s="152"/>
      <c r="AW231" s="152"/>
      <c r="AX231" s="152"/>
      <c r="AY231" s="152"/>
      <c r="AZ231" s="152"/>
      <c r="BA231" s="152"/>
      <c r="BB231" s="152"/>
      <c r="BC231" s="152"/>
      <c r="BD231" s="152"/>
      <c r="BE231" s="152"/>
      <c r="BF231" s="152"/>
      <c r="BG231" s="152"/>
      <c r="BH231" s="152"/>
    </row>
    <row r="232" spans="1:60" outlineLevel="1">
      <c r="A232" s="153"/>
      <c r="B232" s="159"/>
      <c r="C232" s="198" t="s">
        <v>384</v>
      </c>
      <c r="D232" s="164"/>
      <c r="E232" s="171">
        <v>8400</v>
      </c>
      <c r="F232" s="211"/>
      <c r="G232" s="176"/>
      <c r="H232" s="176"/>
      <c r="I232" s="176"/>
      <c r="J232" s="176"/>
      <c r="K232" s="176"/>
      <c r="L232" s="176"/>
      <c r="M232" s="176"/>
      <c r="N232" s="162"/>
      <c r="O232" s="162"/>
      <c r="P232" s="162"/>
      <c r="Q232" s="162"/>
      <c r="R232" s="162"/>
      <c r="S232" s="162"/>
      <c r="T232" s="163"/>
      <c r="U232" s="162"/>
      <c r="V232" s="152"/>
      <c r="W232" s="152"/>
      <c r="X232" s="152"/>
      <c r="Y232" s="152"/>
      <c r="Z232" s="152"/>
      <c r="AA232" s="152"/>
      <c r="AB232" s="152"/>
      <c r="AC232" s="152"/>
      <c r="AD232" s="152"/>
      <c r="AE232" s="152" t="s">
        <v>136</v>
      </c>
      <c r="AF232" s="152">
        <v>0</v>
      </c>
      <c r="AG232" s="152"/>
      <c r="AH232" s="152"/>
      <c r="AI232" s="152"/>
      <c r="AJ232" s="152"/>
      <c r="AK232" s="152"/>
      <c r="AL232" s="152"/>
      <c r="AM232" s="152"/>
      <c r="AN232" s="152"/>
      <c r="AO232" s="152"/>
      <c r="AP232" s="152"/>
      <c r="AQ232" s="152"/>
      <c r="AR232" s="152"/>
      <c r="AS232" s="152"/>
      <c r="AT232" s="152"/>
      <c r="AU232" s="152"/>
      <c r="AV232" s="152"/>
      <c r="AW232" s="152"/>
      <c r="AX232" s="152"/>
      <c r="AY232" s="152"/>
      <c r="AZ232" s="152"/>
      <c r="BA232" s="152"/>
      <c r="BB232" s="152"/>
      <c r="BC232" s="152"/>
      <c r="BD232" s="152"/>
      <c r="BE232" s="152"/>
      <c r="BF232" s="152"/>
      <c r="BG232" s="152"/>
      <c r="BH232" s="152"/>
    </row>
    <row r="233" spans="1:60" outlineLevel="1">
      <c r="A233" s="153">
        <v>76</v>
      </c>
      <c r="B233" s="159" t="s">
        <v>385</v>
      </c>
      <c r="C233" s="197" t="s">
        <v>386</v>
      </c>
      <c r="D233" s="161" t="s">
        <v>383</v>
      </c>
      <c r="E233" s="170">
        <v>10500</v>
      </c>
      <c r="F233" s="175"/>
      <c r="G233" s="176">
        <f>ROUND(E233*F233,2)</f>
        <v>0</v>
      </c>
      <c r="H233" s="175"/>
      <c r="I233" s="176">
        <f>ROUND(E233*H233,2)</f>
        <v>0</v>
      </c>
      <c r="J233" s="175"/>
      <c r="K233" s="176">
        <f>ROUND(E233*J233,2)</f>
        <v>0</v>
      </c>
      <c r="L233" s="176">
        <v>21</v>
      </c>
      <c r="M233" s="176">
        <f>G233*(1+L233/100)</f>
        <v>0</v>
      </c>
      <c r="N233" s="162">
        <v>0</v>
      </c>
      <c r="O233" s="162">
        <f>ROUND(E233*N233,5)</f>
        <v>0</v>
      </c>
      <c r="P233" s="162">
        <v>0</v>
      </c>
      <c r="Q233" s="162">
        <f>ROUND(E233*P233,5)</f>
        <v>0</v>
      </c>
      <c r="R233" s="162"/>
      <c r="S233" s="162"/>
      <c r="T233" s="163">
        <v>0</v>
      </c>
      <c r="U233" s="162">
        <f>ROUND(E233*T233,2)</f>
        <v>0</v>
      </c>
      <c r="V233" s="152"/>
      <c r="W233" s="152"/>
      <c r="X233" s="152"/>
      <c r="Y233" s="152"/>
      <c r="Z233" s="152"/>
      <c r="AA233" s="152"/>
      <c r="AB233" s="152"/>
      <c r="AC233" s="152"/>
      <c r="AD233" s="152"/>
      <c r="AE233" s="152" t="s">
        <v>134</v>
      </c>
      <c r="AF233" s="152"/>
      <c r="AG233" s="152"/>
      <c r="AH233" s="152"/>
      <c r="AI233" s="152"/>
      <c r="AJ233" s="152"/>
      <c r="AK233" s="152"/>
      <c r="AL233" s="152"/>
      <c r="AM233" s="152"/>
      <c r="AN233" s="152"/>
      <c r="AO233" s="152"/>
      <c r="AP233" s="152"/>
      <c r="AQ233" s="152"/>
      <c r="AR233" s="152"/>
      <c r="AS233" s="152"/>
      <c r="AT233" s="152"/>
      <c r="AU233" s="152"/>
      <c r="AV233" s="152"/>
      <c r="AW233" s="152"/>
      <c r="AX233" s="152"/>
      <c r="AY233" s="152"/>
      <c r="AZ233" s="152"/>
      <c r="BA233" s="152"/>
      <c r="BB233" s="152"/>
      <c r="BC233" s="152"/>
      <c r="BD233" s="152"/>
      <c r="BE233" s="152"/>
      <c r="BF233" s="152"/>
      <c r="BG233" s="152"/>
      <c r="BH233" s="152"/>
    </row>
    <row r="234" spans="1:60" outlineLevel="1">
      <c r="A234" s="186"/>
      <c r="B234" s="187"/>
      <c r="C234" s="203" t="s">
        <v>387</v>
      </c>
      <c r="D234" s="188"/>
      <c r="E234" s="189">
        <v>10500</v>
      </c>
      <c r="F234" s="190"/>
      <c r="G234" s="190"/>
      <c r="H234" s="190"/>
      <c r="I234" s="190"/>
      <c r="J234" s="190"/>
      <c r="K234" s="190"/>
      <c r="L234" s="190"/>
      <c r="M234" s="190"/>
      <c r="N234" s="191"/>
      <c r="O234" s="191"/>
      <c r="P234" s="191"/>
      <c r="Q234" s="191"/>
      <c r="R234" s="191"/>
      <c r="S234" s="191"/>
      <c r="T234" s="192"/>
      <c r="U234" s="191"/>
      <c r="V234" s="152"/>
      <c r="W234" s="152"/>
      <c r="X234" s="152"/>
      <c r="Y234" s="152"/>
      <c r="Z234" s="152"/>
      <c r="AA234" s="152"/>
      <c r="AB234" s="152"/>
      <c r="AC234" s="152"/>
      <c r="AD234" s="152"/>
      <c r="AE234" s="152" t="s">
        <v>136</v>
      </c>
      <c r="AF234" s="152">
        <v>0</v>
      </c>
      <c r="AG234" s="152"/>
      <c r="AH234" s="152"/>
      <c r="AI234" s="152"/>
      <c r="AJ234" s="152"/>
      <c r="AK234" s="152"/>
      <c r="AL234" s="152"/>
      <c r="AM234" s="152"/>
      <c r="AN234" s="152"/>
      <c r="AO234" s="152"/>
      <c r="AP234" s="152"/>
      <c r="AQ234" s="152"/>
      <c r="AR234" s="152"/>
      <c r="AS234" s="152"/>
      <c r="AT234" s="152"/>
      <c r="AU234" s="152"/>
      <c r="AV234" s="152"/>
      <c r="AW234" s="152"/>
      <c r="AX234" s="152"/>
      <c r="AY234" s="152"/>
      <c r="AZ234" s="152"/>
      <c r="BA234" s="152"/>
      <c r="BB234" s="152"/>
      <c r="BC234" s="152"/>
      <c r="BD234" s="152"/>
      <c r="BE234" s="152"/>
      <c r="BF234" s="152"/>
      <c r="BG234" s="152"/>
      <c r="BH234" s="152"/>
    </row>
    <row r="235" spans="1:60">
      <c r="A235" s="6"/>
      <c r="B235" s="7" t="s">
        <v>388</v>
      </c>
      <c r="C235" s="204" t="s">
        <v>388</v>
      </c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AC235">
        <v>15</v>
      </c>
      <c r="AD235">
        <v>21</v>
      </c>
    </row>
    <row r="236" spans="1:60">
      <c r="A236" s="193"/>
      <c r="B236" s="194">
        <v>26</v>
      </c>
      <c r="C236" s="205" t="s">
        <v>388</v>
      </c>
      <c r="D236" s="195"/>
      <c r="E236" s="195"/>
      <c r="F236" s="195"/>
      <c r="G236" s="196">
        <f>G8+G15+G18+G25+G30+G32+G35+G48+G104+G107+G110+G112+G117+G119+G135+G138+G163+G171+G186+G201+G204+G209+G226+G228+G230</f>
        <v>0</v>
      </c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AC236">
        <f>SUMIF(L7:L234,AC235,G7:G234)</f>
        <v>0</v>
      </c>
      <c r="AD236">
        <f>SUMIF(L7:L234,AD235,G7:G234)</f>
        <v>0</v>
      </c>
      <c r="AE236" t="s">
        <v>389</v>
      </c>
    </row>
    <row r="237" spans="1:60">
      <c r="A237" s="6"/>
      <c r="B237" s="7" t="s">
        <v>388</v>
      </c>
      <c r="C237" s="204" t="s">
        <v>388</v>
      </c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</row>
    <row r="238" spans="1:60">
      <c r="A238" s="6"/>
      <c r="B238" s="7" t="s">
        <v>388</v>
      </c>
      <c r="C238" s="204" t="s">
        <v>388</v>
      </c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</row>
    <row r="239" spans="1:60">
      <c r="A239" s="293"/>
      <c r="B239" s="293"/>
      <c r="C239" s="294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</row>
    <row r="240" spans="1:60">
      <c r="A240" s="274"/>
      <c r="B240" s="275"/>
      <c r="C240" s="276"/>
      <c r="D240" s="275"/>
      <c r="E240" s="275"/>
      <c r="F240" s="275"/>
      <c r="G240" s="277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AE240" t="s">
        <v>390</v>
      </c>
    </row>
    <row r="241" spans="1:31">
      <c r="A241" s="278"/>
      <c r="B241" s="279"/>
      <c r="C241" s="280"/>
      <c r="D241" s="279"/>
      <c r="E241" s="279"/>
      <c r="F241" s="279"/>
      <c r="G241" s="281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</row>
    <row r="242" spans="1:31">
      <c r="A242" s="278"/>
      <c r="B242" s="279"/>
      <c r="C242" s="280"/>
      <c r="D242" s="279"/>
      <c r="E242" s="279"/>
      <c r="F242" s="279"/>
      <c r="G242" s="281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</row>
    <row r="243" spans="1:31">
      <c r="A243" s="278"/>
      <c r="B243" s="279"/>
      <c r="C243" s="280"/>
      <c r="D243" s="279"/>
      <c r="E243" s="279"/>
      <c r="F243" s="279"/>
      <c r="G243" s="281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</row>
    <row r="244" spans="1:31">
      <c r="A244" s="282"/>
      <c r="B244" s="283"/>
      <c r="C244" s="284"/>
      <c r="D244" s="283"/>
      <c r="E244" s="283"/>
      <c r="F244" s="283"/>
      <c r="G244" s="285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</row>
    <row r="245" spans="1:31">
      <c r="A245" s="6"/>
      <c r="B245" s="7" t="s">
        <v>388</v>
      </c>
      <c r="C245" s="204" t="s">
        <v>388</v>
      </c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</row>
    <row r="246" spans="1:31">
      <c r="C246" s="206"/>
      <c r="AE246" t="s">
        <v>391</v>
      </c>
    </row>
  </sheetData>
  <sheetProtection password="C88C" sheet="1" objects="1" scenarios="1"/>
  <mergeCells count="6">
    <mergeCell ref="A240:G244"/>
    <mergeCell ref="A1:G1"/>
    <mergeCell ref="C2:G2"/>
    <mergeCell ref="C3:G3"/>
    <mergeCell ref="C4:G4"/>
    <mergeCell ref="A239:C239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'Pokyny pro vyplnění'!Oblast_tisku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Zajíček</dc:creator>
  <cp:lastModifiedBy> PaedDr. Zoja Šťastná</cp:lastModifiedBy>
  <cp:lastPrinted>2014-02-28T09:52:57Z</cp:lastPrinted>
  <dcterms:created xsi:type="dcterms:W3CDTF">2009-04-08T07:15:50Z</dcterms:created>
  <dcterms:modified xsi:type="dcterms:W3CDTF">2017-07-07T17:11:20Z</dcterms:modified>
</cp:coreProperties>
</file>